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0.253\Norminiai teises aktai\Tarybos sprendimai\2019 metai\Lapkritis 11-27\Projektai\"/>
    </mc:Choice>
  </mc:AlternateContent>
  <xr:revisionPtr revIDLastSave="0" documentId="8_{DBD8F667-A52B-43E1-A228-A0221C6F3176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2priedas" sheetId="3" r:id="rId1"/>
  </sheets>
  <definedNames>
    <definedName name="_xlnm.Print_Titles" localSheetId="0">'2priedas'!$10:$15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0" i="3" l="1"/>
  <c r="F213" i="3" l="1"/>
  <c r="E213" i="3"/>
  <c r="C213" i="3"/>
  <c r="E94" i="3"/>
  <c r="F94" i="3"/>
  <c r="C94" i="3"/>
  <c r="D98" i="3"/>
  <c r="D193" i="3" l="1"/>
  <c r="D194" i="3"/>
  <c r="D56" i="3"/>
  <c r="D213" i="3" l="1"/>
  <c r="E16" i="3" l="1"/>
  <c r="F16" i="3"/>
  <c r="C16" i="3"/>
  <c r="D26" i="3"/>
  <c r="D215" i="3" l="1"/>
  <c r="C200" i="3"/>
  <c r="F206" i="3" l="1"/>
  <c r="C206" i="3"/>
  <c r="D96" i="3"/>
  <c r="C212" i="3"/>
  <c r="E212" i="3"/>
  <c r="F212" i="3"/>
  <c r="D17" i="3"/>
  <c r="D20" i="3"/>
  <c r="D21" i="3"/>
  <c r="D23" i="3"/>
  <c r="D27" i="3"/>
  <c r="D22" i="3"/>
  <c r="D209" i="3" s="1"/>
  <c r="D25" i="3"/>
  <c r="D212" i="3" s="1"/>
  <c r="F205" i="3"/>
  <c r="C205" i="3"/>
  <c r="F207" i="3"/>
  <c r="F209" i="3"/>
  <c r="F210" i="3"/>
  <c r="F211" i="3"/>
  <c r="F214" i="3"/>
  <c r="F208" i="3"/>
  <c r="C214" i="3"/>
  <c r="E205" i="3"/>
  <c r="E207" i="3"/>
  <c r="E214" i="3"/>
  <c r="E210" i="3"/>
  <c r="E208" i="3"/>
  <c r="E206" i="3"/>
  <c r="E209" i="3"/>
  <c r="E211" i="3"/>
  <c r="C207" i="3"/>
  <c r="C210" i="3"/>
  <c r="C208" i="3"/>
  <c r="D24" i="3"/>
  <c r="D211" i="3" s="1"/>
  <c r="C209" i="3"/>
  <c r="C211" i="3"/>
  <c r="D203" i="3"/>
  <c r="D202" i="3" s="1"/>
  <c r="F202" i="3"/>
  <c r="E202" i="3"/>
  <c r="C202" i="3"/>
  <c r="D201" i="3"/>
  <c r="F200" i="3"/>
  <c r="D200" i="3" s="1"/>
  <c r="E200" i="3"/>
  <c r="D199" i="3"/>
  <c r="D198" i="3"/>
  <c r="D197" i="3"/>
  <c r="F196" i="3"/>
  <c r="E196" i="3"/>
  <c r="C196" i="3"/>
  <c r="D195" i="3"/>
  <c r="D191" i="3"/>
  <c r="D192" i="3"/>
  <c r="F190" i="3"/>
  <c r="E190" i="3"/>
  <c r="C190" i="3"/>
  <c r="D189" i="3"/>
  <c r="D188" i="3"/>
  <c r="D187" i="3"/>
  <c r="D186" i="3"/>
  <c r="D185" i="3"/>
  <c r="F184" i="3"/>
  <c r="E184" i="3"/>
  <c r="C184" i="3"/>
  <c r="D183" i="3"/>
  <c r="D182" i="3"/>
  <c r="D181" i="3"/>
  <c r="D180" i="3"/>
  <c r="F179" i="3"/>
  <c r="E179" i="3"/>
  <c r="C179" i="3"/>
  <c r="D178" i="3"/>
  <c r="D177" i="3"/>
  <c r="D176" i="3"/>
  <c r="D175" i="3"/>
  <c r="F174" i="3"/>
  <c r="E174" i="3"/>
  <c r="C174" i="3"/>
  <c r="D173" i="3"/>
  <c r="D172" i="3"/>
  <c r="D171" i="3"/>
  <c r="D170" i="3"/>
  <c r="F169" i="3"/>
  <c r="E169" i="3"/>
  <c r="C169" i="3"/>
  <c r="D168" i="3"/>
  <c r="D167" i="3"/>
  <c r="D166" i="3"/>
  <c r="D165" i="3"/>
  <c r="F164" i="3"/>
  <c r="E164" i="3"/>
  <c r="C164" i="3"/>
  <c r="D163" i="3"/>
  <c r="D162" i="3"/>
  <c r="D161" i="3"/>
  <c r="D160" i="3"/>
  <c r="F159" i="3"/>
  <c r="E159" i="3"/>
  <c r="C159" i="3"/>
  <c r="D158" i="3"/>
  <c r="D157" i="3"/>
  <c r="D156" i="3"/>
  <c r="D155" i="3"/>
  <c r="F154" i="3"/>
  <c r="E154" i="3"/>
  <c r="C154" i="3"/>
  <c r="D153" i="3"/>
  <c r="D152" i="3"/>
  <c r="D151" i="3"/>
  <c r="D150" i="3"/>
  <c r="F149" i="3"/>
  <c r="E149" i="3"/>
  <c r="C149" i="3"/>
  <c r="D148" i="3"/>
  <c r="D147" i="3"/>
  <c r="D145" i="3"/>
  <c r="D146" i="3"/>
  <c r="F144" i="3"/>
  <c r="E144" i="3"/>
  <c r="C144" i="3"/>
  <c r="D143" i="3"/>
  <c r="D142" i="3"/>
  <c r="D140" i="3"/>
  <c r="D141" i="3"/>
  <c r="F139" i="3"/>
  <c r="E139" i="3"/>
  <c r="C139" i="3"/>
  <c r="D138" i="3"/>
  <c r="D137" i="3"/>
  <c r="D135" i="3"/>
  <c r="D136" i="3"/>
  <c r="F134" i="3"/>
  <c r="E134" i="3"/>
  <c r="C134" i="3"/>
  <c r="D133" i="3"/>
  <c r="D132" i="3"/>
  <c r="D130" i="3"/>
  <c r="D131" i="3"/>
  <c r="F129" i="3"/>
  <c r="E129" i="3"/>
  <c r="C129" i="3"/>
  <c r="D128" i="3"/>
  <c r="D127" i="3"/>
  <c r="D125" i="3"/>
  <c r="D126" i="3"/>
  <c r="F124" i="3"/>
  <c r="E124" i="3"/>
  <c r="C124" i="3"/>
  <c r="D123" i="3"/>
  <c r="D122" i="3"/>
  <c r="D120" i="3"/>
  <c r="D121" i="3"/>
  <c r="F119" i="3"/>
  <c r="E119" i="3"/>
  <c r="C119" i="3"/>
  <c r="D118" i="3"/>
  <c r="D117" i="3"/>
  <c r="D115" i="3"/>
  <c r="D116" i="3"/>
  <c r="F114" i="3"/>
  <c r="E114" i="3"/>
  <c r="C114" i="3"/>
  <c r="D113" i="3"/>
  <c r="D112" i="3"/>
  <c r="D110" i="3"/>
  <c r="D111" i="3"/>
  <c r="F109" i="3"/>
  <c r="E109" i="3"/>
  <c r="C109" i="3"/>
  <c r="D108" i="3"/>
  <c r="D107" i="3"/>
  <c r="D105" i="3"/>
  <c r="D106" i="3"/>
  <c r="F104" i="3"/>
  <c r="E104" i="3"/>
  <c r="C104" i="3"/>
  <c r="D103" i="3"/>
  <c r="D102" i="3"/>
  <c r="D101" i="3"/>
  <c r="F100" i="3"/>
  <c r="E100" i="3"/>
  <c r="C100" i="3"/>
  <c r="D99" i="3"/>
  <c r="D97" i="3"/>
  <c r="D95" i="3"/>
  <c r="D93" i="3"/>
  <c r="D91" i="3"/>
  <c r="D92" i="3"/>
  <c r="F90" i="3"/>
  <c r="E90" i="3"/>
  <c r="C90" i="3"/>
  <c r="D89" i="3"/>
  <c r="D87" i="3"/>
  <c r="D88" i="3"/>
  <c r="F86" i="3"/>
  <c r="E86" i="3"/>
  <c r="C86" i="3"/>
  <c r="D85" i="3"/>
  <c r="D84" i="3"/>
  <c r="D83" i="3"/>
  <c r="F82" i="3"/>
  <c r="E82" i="3"/>
  <c r="C82" i="3"/>
  <c r="D81" i="3"/>
  <c r="D79" i="3"/>
  <c r="D80" i="3"/>
  <c r="F78" i="3"/>
  <c r="E78" i="3"/>
  <c r="C78" i="3"/>
  <c r="D77" i="3"/>
  <c r="D76" i="3"/>
  <c r="F75" i="3"/>
  <c r="E75" i="3"/>
  <c r="C75" i="3"/>
  <c r="D74" i="3"/>
  <c r="D73" i="3"/>
  <c r="D72" i="3"/>
  <c r="F71" i="3"/>
  <c r="E71" i="3"/>
  <c r="C71" i="3"/>
  <c r="D70" i="3"/>
  <c r="D69" i="3"/>
  <c r="D68" i="3"/>
  <c r="F67" i="3"/>
  <c r="E67" i="3"/>
  <c r="C67" i="3"/>
  <c r="D66" i="3"/>
  <c r="D64" i="3"/>
  <c r="D65" i="3"/>
  <c r="F63" i="3"/>
  <c r="E63" i="3"/>
  <c r="C63" i="3"/>
  <c r="D62" i="3"/>
  <c r="D61" i="3"/>
  <c r="F59" i="3"/>
  <c r="E59" i="3"/>
  <c r="C59" i="3"/>
  <c r="D58" i="3"/>
  <c r="D57" i="3"/>
  <c r="F55" i="3"/>
  <c r="E55" i="3"/>
  <c r="C55" i="3"/>
  <c r="D54" i="3"/>
  <c r="D53" i="3"/>
  <c r="D52" i="3"/>
  <c r="F51" i="3"/>
  <c r="E51" i="3"/>
  <c r="C51" i="3"/>
  <c r="D50" i="3"/>
  <c r="D48" i="3"/>
  <c r="D49" i="3"/>
  <c r="F47" i="3"/>
  <c r="E47" i="3"/>
  <c r="C47" i="3"/>
  <c r="D46" i="3"/>
  <c r="D44" i="3"/>
  <c r="D45" i="3"/>
  <c r="F43" i="3"/>
  <c r="E43" i="3"/>
  <c r="C43" i="3"/>
  <c r="D42" i="3"/>
  <c r="D41" i="3"/>
  <c r="D40" i="3"/>
  <c r="F39" i="3"/>
  <c r="E39" i="3"/>
  <c r="C39" i="3"/>
  <c r="D38" i="3"/>
  <c r="D37" i="3"/>
  <c r="D36" i="3"/>
  <c r="F35" i="3"/>
  <c r="E35" i="3"/>
  <c r="C35" i="3"/>
  <c r="D34" i="3"/>
  <c r="D32" i="3"/>
  <c r="D33" i="3"/>
  <c r="F31" i="3"/>
  <c r="E31" i="3"/>
  <c r="C31" i="3"/>
  <c r="D30" i="3"/>
  <c r="D29" i="3"/>
  <c r="F28" i="3"/>
  <c r="E28" i="3"/>
  <c r="C28" i="3"/>
  <c r="D19" i="3"/>
  <c r="D18" i="3"/>
  <c r="D94" i="3" l="1"/>
  <c r="D208" i="3"/>
  <c r="D28" i="3"/>
  <c r="D206" i="3"/>
  <c r="D16" i="3"/>
  <c r="D210" i="3"/>
  <c r="D214" i="3"/>
  <c r="D78" i="3"/>
  <c r="D71" i="3"/>
  <c r="D67" i="3"/>
  <c r="D55" i="3"/>
  <c r="D51" i="3"/>
  <c r="D179" i="3"/>
  <c r="D47" i="3"/>
  <c r="D124" i="3"/>
  <c r="D159" i="3"/>
  <c r="D35" i="3"/>
  <c r="D43" i="3"/>
  <c r="D90" i="3"/>
  <c r="D100" i="3"/>
  <c r="D184" i="3"/>
  <c r="D63" i="3"/>
  <c r="D196" i="3"/>
  <c r="D207" i="3"/>
  <c r="D39" i="3"/>
  <c r="D86" i="3"/>
  <c r="D114" i="3"/>
  <c r="D134" i="3"/>
  <c r="D190" i="3"/>
  <c r="D75" i="3"/>
  <c r="D104" i="3"/>
  <c r="D119" i="3"/>
  <c r="D139" i="3"/>
  <c r="D154" i="3"/>
  <c r="E204" i="3"/>
  <c r="E216" i="3" s="1"/>
  <c r="D31" i="3"/>
  <c r="D59" i="3"/>
  <c r="D82" i="3"/>
  <c r="D149" i="3"/>
  <c r="D174" i="3"/>
  <c r="D169" i="3"/>
  <c r="D164" i="3"/>
  <c r="D144" i="3"/>
  <c r="D129" i="3"/>
  <c r="D109" i="3"/>
  <c r="D205" i="3"/>
  <c r="F204" i="3"/>
  <c r="F216" i="3" s="1"/>
  <c r="C204" i="3"/>
  <c r="C216" i="3" s="1"/>
  <c r="D204" i="3" l="1"/>
  <c r="D216" i="3" s="1"/>
</calcChain>
</file>

<file path=xl/sharedStrings.xml><?xml version="1.0" encoding="utf-8"?>
<sst xmlns="http://schemas.openxmlformats.org/spreadsheetml/2006/main" count="259" uniqueCount="115">
  <si>
    <t>tūkst. Eur</t>
  </si>
  <si>
    <t>Eil.</t>
  </si>
  <si>
    <t>Iš jų:</t>
  </si>
  <si>
    <t>Nr.</t>
  </si>
  <si>
    <t>Asignavimų valdytojų pavadinimas,</t>
  </si>
  <si>
    <t>išlaidoms</t>
  </si>
  <si>
    <t xml:space="preserve">Turtui </t>
  </si>
  <si>
    <t>programų pavadinimas</t>
  </si>
  <si>
    <t>Iš viso</t>
  </si>
  <si>
    <t>Iš jų:darbo</t>
  </si>
  <si>
    <t>įsigyti</t>
  </si>
  <si>
    <t>užmokes-</t>
  </si>
  <si>
    <t>čiui</t>
  </si>
  <si>
    <t>1.</t>
  </si>
  <si>
    <t>Savivaldybės administracija, iš viso</t>
  </si>
  <si>
    <t>Savivaldybės savarankiškosioms funkcijoms finansuoti, iš jų:</t>
  </si>
  <si>
    <t>UAB "Pasvalio autobusų parkas"</t>
  </si>
  <si>
    <t>Savivaldybės savarankiškosioms funkcijoms finansuoti (paskolos)</t>
  </si>
  <si>
    <t>Valstybinėms (perduotoms savivaldybėms) funkcijoms finansuoti</t>
  </si>
  <si>
    <t>Valstybės investicijų programa</t>
  </si>
  <si>
    <t>Kelių priežiūros ir plėtros programa</t>
  </si>
  <si>
    <t>Teikiamoms paslaugoms finansuoti</t>
  </si>
  <si>
    <t>2.</t>
  </si>
  <si>
    <t>Socialinės paramos ir sveikatos skyrius, iš viso:</t>
  </si>
  <si>
    <t>Savivaldybės savarankiškosioms funkcijoms finansuoti</t>
  </si>
  <si>
    <t>3.</t>
  </si>
  <si>
    <t>Pasvalio miesto seniūnija, iš viso:</t>
  </si>
  <si>
    <t>4.</t>
  </si>
  <si>
    <t>Joniškėlio miesto seniūnija, iš viso:</t>
  </si>
  <si>
    <t>5.</t>
  </si>
  <si>
    <t>Pasvalio apylinkių seniūnija, iš viso:</t>
  </si>
  <si>
    <t>6.</t>
  </si>
  <si>
    <t>Joniškėlio apylinkių seniūnija, iš viso:</t>
  </si>
  <si>
    <t>7.</t>
  </si>
  <si>
    <t>Saločių seniūnija, iš viso:</t>
  </si>
  <si>
    <t>8.</t>
  </si>
  <si>
    <t>Vaškų seniūnija, iš viso:</t>
  </si>
  <si>
    <t>9.</t>
  </si>
  <si>
    <t>Krinčino seniūnija, iš viso:</t>
  </si>
  <si>
    <t>10.</t>
  </si>
  <si>
    <t>Pumpėnų seniūnija, iš viso:</t>
  </si>
  <si>
    <t>11.</t>
  </si>
  <si>
    <t>Pušaloto seniūnija, iš viso:</t>
  </si>
  <si>
    <t>12.</t>
  </si>
  <si>
    <t>Daujėnų seniūnija, iš viso:</t>
  </si>
  <si>
    <t>13.</t>
  </si>
  <si>
    <t>Namišių seniūnija, iš viso:</t>
  </si>
  <si>
    <t>14.</t>
  </si>
  <si>
    <t>Priešgaisrinė tarnyba, iš viso:</t>
  </si>
  <si>
    <t>15.</t>
  </si>
  <si>
    <t>Pasvalio Mariaus Katiliškio viešoji biblioteka, iš viso:</t>
  </si>
  <si>
    <t>16.</t>
  </si>
  <si>
    <t>Pasvalio krašto muziejus, iš viso:</t>
  </si>
  <si>
    <t>17.</t>
  </si>
  <si>
    <t>Pasvalio kultūros centras, iš viso:</t>
  </si>
  <si>
    <t>18.</t>
  </si>
  <si>
    <t>Grūžių vaikų globos namai, iš viso:</t>
  </si>
  <si>
    <t>19.</t>
  </si>
  <si>
    <t>20.</t>
  </si>
  <si>
    <t>Sutrikusio intelekto žmonių užimtumo centras "Viltis", iš viso:</t>
  </si>
  <si>
    <t>21.</t>
  </si>
  <si>
    <t>Švietimo pagalbos tarnyba, iš viso:</t>
  </si>
  <si>
    <t>22.</t>
  </si>
  <si>
    <t>Pasvalio Petro Vileišio gimnazija, iš viso:</t>
  </si>
  <si>
    <t>23.</t>
  </si>
  <si>
    <t xml:space="preserve">Joniškėlio Gabrielės Petkevičaitės-Bitės gimnazija, iš viso: </t>
  </si>
  <si>
    <t>24.</t>
  </si>
  <si>
    <t xml:space="preserve">Vaškų gimnazija, iš viso: </t>
  </si>
  <si>
    <t>25.</t>
  </si>
  <si>
    <t>Pumpėnų gimnazija, iš viso:</t>
  </si>
  <si>
    <t>26.</t>
  </si>
  <si>
    <t>Saločių Antano Poškos pagrindinė mokykla, iš viso:</t>
  </si>
  <si>
    <t>27.</t>
  </si>
  <si>
    <t>28.</t>
  </si>
  <si>
    <t>Pasvalio Lėvens pagrindinė mokykla, iš viso:</t>
  </si>
  <si>
    <t>29.</t>
  </si>
  <si>
    <t>Krinčino Antano Vienažindžio  pagrindinė mokykla, iš viso:</t>
  </si>
  <si>
    <t>Daujėnų pagrindinė mokykla, iš viso:</t>
  </si>
  <si>
    <t xml:space="preserve">Pajiešmenių pagrindinė mokykla, iš viso: </t>
  </si>
  <si>
    <t>Pasvalio lopšelis-darželis "Liepaitė", iš viso:</t>
  </si>
  <si>
    <t>Pasvalio lopšelis-darželis "Žilvitis", iš viso:</t>
  </si>
  <si>
    <t xml:space="preserve">Narteikių mokykla - darželis "Linelis", iš viso: </t>
  </si>
  <si>
    <t>Pasvalio lopšelis-darželis "Eglutė", iš viso:</t>
  </si>
  <si>
    <t>Pasvalio muzikos mokykla, iš viso:</t>
  </si>
  <si>
    <t>Pasvalio sporto mokykla, iš viso</t>
  </si>
  <si>
    <t>iš jų: sportui</t>
  </si>
  <si>
    <t>Speciali tikslinė dotacija įstaigai išlaikyti</t>
  </si>
  <si>
    <t>Pasvalio visuomenės sveikatos biuras, iš viso:</t>
  </si>
  <si>
    <t>Savivaldybės Kontrolės ir audito tarnyba, iš viso:</t>
  </si>
  <si>
    <t>Administracijos direktoriaus rezervas, iš viso:</t>
  </si>
  <si>
    <t>Asignavimai iš viso:</t>
  </si>
  <si>
    <t xml:space="preserve">Ilgalaikių paskolų grąžinimas </t>
  </si>
  <si>
    <t>Iš viso:</t>
  </si>
  <si>
    <t>Neformaliam vaikų švietimui</t>
  </si>
  <si>
    <t>30.</t>
  </si>
  <si>
    <t>31.</t>
  </si>
  <si>
    <t>32.</t>
  </si>
  <si>
    <t>33.</t>
  </si>
  <si>
    <t>34.</t>
  </si>
  <si>
    <t>35.</t>
  </si>
  <si>
    <t>36.</t>
  </si>
  <si>
    <t>41.</t>
  </si>
  <si>
    <t>37.</t>
  </si>
  <si>
    <t>38.</t>
  </si>
  <si>
    <t>39.</t>
  </si>
  <si>
    <t>40.</t>
  </si>
  <si>
    <t>42.</t>
  </si>
  <si>
    <t>Projektų, finansuojamų iš ES lėšų, vykdymui</t>
  </si>
  <si>
    <t>Pasvalio Svalios progimnazija, iš viso:</t>
  </si>
  <si>
    <t>Savivaldybės tarybos darbo organizavimas ir Savivaldybės tarybos ir mero sekretoriato veikla</t>
  </si>
  <si>
    <t>PASVALIO RAJONO SAVIVALDYBĖS  2019  METŲ BIUDŽETO 
ASIGNAVIMAI PAGAL ASIGNAVIMŲ VALDYTOJUS</t>
  </si>
  <si>
    <t>Pasvalio socialinių paslaugų centras</t>
  </si>
  <si>
    <t>Mokymo lėšoms finansuoti</t>
  </si>
  <si>
    <t>Pasvalio "Riešuto" mokykla, iš viso:</t>
  </si>
  <si>
    <t>Pasvalio rajono savivaldybės tarybos 
2019 m. lapkričio   d. sprendimo Nr. T1-                     2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</si>
</sst>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charset val="186"/>
    </font>
    <font>
      <sz val="8"/>
      <name val="Arial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8"/>
      <color indexed="8"/>
      <name val="Arial"/>
      <family val="2"/>
      <charset val="186"/>
    </font>
    <font>
      <b/>
      <i/>
      <sz val="8"/>
      <name val="Arial"/>
      <family val="2"/>
      <charset val="186"/>
    </font>
    <font>
      <i/>
      <sz val="8"/>
      <name val="Arial"/>
      <family val="2"/>
      <charset val="186"/>
    </font>
    <font>
      <sz val="10"/>
      <color theme="5" tint="-0.249977111117893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1" xfId="0" applyFont="1" applyBorder="1"/>
    <xf numFmtId="0" fontId="0" fillId="0" borderId="0" xfId="0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10" xfId="0" applyFont="1" applyBorder="1"/>
    <xf numFmtId="0" fontId="1" fillId="0" borderId="11" xfId="0" applyFont="1" applyBorder="1" applyAlignment="1"/>
    <xf numFmtId="0" fontId="1" fillId="0" borderId="11" xfId="0" applyFont="1" applyBorder="1"/>
    <xf numFmtId="0" fontId="1" fillId="0" borderId="12" xfId="0" applyFont="1" applyBorder="1"/>
    <xf numFmtId="0" fontId="4" fillId="0" borderId="2" xfId="0" applyFont="1" applyFill="1" applyBorder="1"/>
    <xf numFmtId="0" fontId="4" fillId="0" borderId="13" xfId="0" applyFont="1" applyFill="1" applyBorder="1"/>
    <xf numFmtId="0" fontId="4" fillId="2" borderId="14" xfId="0" applyFont="1" applyFill="1" applyBorder="1"/>
    <xf numFmtId="0" fontId="4" fillId="0" borderId="15" xfId="0" applyFont="1" applyFill="1" applyBorder="1"/>
    <xf numFmtId="0" fontId="5" fillId="0" borderId="7" xfId="0" applyFont="1" applyFill="1" applyBorder="1"/>
    <xf numFmtId="0" fontId="5" fillId="2" borderId="16" xfId="0" applyFont="1" applyFill="1" applyBorder="1"/>
    <xf numFmtId="0" fontId="4" fillId="0" borderId="5" xfId="0" applyFont="1" applyFill="1" applyBorder="1"/>
    <xf numFmtId="164" fontId="5" fillId="0" borderId="16" xfId="0" applyNumberFormat="1" applyFont="1" applyFill="1" applyBorder="1"/>
    <xf numFmtId="0" fontId="5" fillId="0" borderId="16" xfId="0" applyFont="1" applyFill="1" applyBorder="1"/>
    <xf numFmtId="164" fontId="5" fillId="0" borderId="17" xfId="0" applyNumberFormat="1" applyFont="1" applyFill="1" applyBorder="1"/>
    <xf numFmtId="0" fontId="5" fillId="0" borderId="18" xfId="0" applyFont="1" applyFill="1" applyBorder="1"/>
    <xf numFmtId="0" fontId="4" fillId="0" borderId="10" xfId="0" applyFont="1" applyFill="1" applyBorder="1"/>
    <xf numFmtId="0" fontId="5" fillId="0" borderId="19" xfId="0" applyFont="1" applyFill="1" applyBorder="1"/>
    <xf numFmtId="0" fontId="5" fillId="2" borderId="20" xfId="0" applyFont="1" applyFill="1" applyBorder="1"/>
    <xf numFmtId="0" fontId="5" fillId="2" borderId="21" xfId="0" applyFont="1" applyFill="1" applyBorder="1"/>
    <xf numFmtId="0" fontId="4" fillId="0" borderId="22" xfId="0" applyFont="1" applyFill="1" applyBorder="1"/>
    <xf numFmtId="0" fontId="4" fillId="2" borderId="23" xfId="0" applyFont="1" applyFill="1" applyBorder="1"/>
    <xf numFmtId="0" fontId="5" fillId="2" borderId="17" xfId="0" applyFont="1" applyFill="1" applyBorder="1"/>
    <xf numFmtId="0" fontId="5" fillId="0" borderId="10" xfId="0" applyFont="1" applyFill="1" applyBorder="1"/>
    <xf numFmtId="0" fontId="4" fillId="0" borderId="14" xfId="0" applyFont="1" applyFill="1" applyBorder="1"/>
    <xf numFmtId="0" fontId="4" fillId="0" borderId="23" xfId="0" applyFont="1" applyFill="1" applyBorder="1"/>
    <xf numFmtId="0" fontId="5" fillId="0" borderId="17" xfId="0" applyFont="1" applyFill="1" applyBorder="1"/>
    <xf numFmtId="0" fontId="5" fillId="0" borderId="5" xfId="0" applyFont="1" applyFill="1" applyBorder="1"/>
    <xf numFmtId="0" fontId="5" fillId="0" borderId="20" xfId="0" applyFont="1" applyFill="1" applyBorder="1"/>
    <xf numFmtId="0" fontId="5" fillId="0" borderId="21" xfId="0" applyFont="1" applyFill="1" applyBorder="1"/>
    <xf numFmtId="164" fontId="4" fillId="0" borderId="14" xfId="0" applyNumberFormat="1" applyFont="1" applyFill="1" applyBorder="1"/>
    <xf numFmtId="164" fontId="4" fillId="0" borderId="23" xfId="0" applyNumberFormat="1" applyFont="1" applyFill="1" applyBorder="1"/>
    <xf numFmtId="0" fontId="7" fillId="0" borderId="15" xfId="0" applyFont="1" applyFill="1" applyBorder="1"/>
    <xf numFmtId="0" fontId="7" fillId="0" borderId="5" xfId="0" applyFont="1" applyFill="1" applyBorder="1"/>
    <xf numFmtId="0" fontId="7" fillId="0" borderId="10" xfId="0" applyFont="1" applyFill="1" applyBorder="1"/>
    <xf numFmtId="164" fontId="5" fillId="0" borderId="20" xfId="0" applyNumberFormat="1" applyFont="1" applyFill="1" applyBorder="1"/>
    <xf numFmtId="0" fontId="4" fillId="0" borderId="24" xfId="0" applyFont="1" applyFill="1" applyBorder="1"/>
    <xf numFmtId="0" fontId="4" fillId="0" borderId="25" xfId="0" applyFont="1" applyFill="1" applyBorder="1"/>
    <xf numFmtId="164" fontId="5" fillId="0" borderId="21" xfId="0" applyNumberFormat="1" applyFont="1" applyFill="1" applyBorder="1"/>
    <xf numFmtId="164" fontId="5" fillId="0" borderId="1" xfId="0" applyNumberFormat="1" applyFont="1" applyFill="1" applyBorder="1"/>
    <xf numFmtId="164" fontId="5" fillId="0" borderId="8" xfId="0" applyNumberFormat="1" applyFont="1" applyFill="1" applyBorder="1"/>
    <xf numFmtId="0" fontId="5" fillId="0" borderId="26" xfId="0" applyFont="1" applyFill="1" applyBorder="1"/>
    <xf numFmtId="0" fontId="4" fillId="0" borderId="27" xfId="0" applyFont="1" applyFill="1" applyBorder="1"/>
    <xf numFmtId="0" fontId="5" fillId="0" borderId="28" xfId="0" applyFont="1" applyFill="1" applyBorder="1"/>
    <xf numFmtId="0" fontId="5" fillId="0" borderId="29" xfId="0" applyFont="1" applyFill="1" applyBorder="1"/>
    <xf numFmtId="0" fontId="4" fillId="0" borderId="15" xfId="0" applyFont="1" applyFill="1" applyBorder="1" applyAlignment="1">
      <alignment horizontal="center"/>
    </xf>
    <xf numFmtId="0" fontId="4" fillId="0" borderId="30" xfId="0" applyFont="1" applyFill="1" applyBorder="1"/>
    <xf numFmtId="0" fontId="4" fillId="0" borderId="31" xfId="0" applyFont="1" applyFill="1" applyBorder="1"/>
    <xf numFmtId="0" fontId="4" fillId="0" borderId="32" xfId="0" applyFont="1" applyFill="1" applyBorder="1"/>
    <xf numFmtId="0" fontId="5" fillId="0" borderId="33" xfId="0" applyFont="1" applyFill="1" applyBorder="1"/>
    <xf numFmtId="0" fontId="5" fillId="0" borderId="1" xfId="0" applyFont="1" applyFill="1" applyBorder="1"/>
    <xf numFmtId="0" fontId="5" fillId="0" borderId="8" xfId="0" applyFont="1" applyFill="1" applyBorder="1"/>
    <xf numFmtId="0" fontId="5" fillId="0" borderId="14" xfId="0" applyFont="1" applyFill="1" applyBorder="1"/>
    <xf numFmtId="0" fontId="5" fillId="0" borderId="23" xfId="0" applyFont="1" applyFill="1" applyBorder="1"/>
    <xf numFmtId="0" fontId="3" fillId="0" borderId="10" xfId="0" applyFont="1" applyFill="1" applyBorder="1"/>
    <xf numFmtId="0" fontId="4" fillId="0" borderId="34" xfId="0" applyFont="1" applyFill="1" applyBorder="1"/>
    <xf numFmtId="0" fontId="4" fillId="0" borderId="35" xfId="0" applyFont="1" applyFill="1" applyBorder="1"/>
    <xf numFmtId="0" fontId="4" fillId="0" borderId="36" xfId="0" applyFont="1" applyFill="1" applyBorder="1"/>
    <xf numFmtId="0" fontId="4" fillId="0" borderId="34" xfId="0" applyFont="1" applyBorder="1"/>
    <xf numFmtId="14" fontId="4" fillId="0" borderId="35" xfId="0" applyNumberFormat="1" applyFont="1" applyBorder="1" applyAlignment="1">
      <alignment horizontal="left"/>
    </xf>
    <xf numFmtId="164" fontId="4" fillId="0" borderId="35" xfId="0" applyNumberFormat="1" applyFont="1" applyBorder="1"/>
    <xf numFmtId="164" fontId="4" fillId="0" borderId="36" xfId="0" applyNumberFormat="1" applyFont="1" applyBorder="1"/>
    <xf numFmtId="164" fontId="4" fillId="2" borderId="14" xfId="0" applyNumberFormat="1" applyFont="1" applyFill="1" applyBorder="1"/>
    <xf numFmtId="0" fontId="1" fillId="0" borderId="3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8" xfId="0" applyFont="1" applyBorder="1"/>
    <xf numFmtId="0" fontId="1" fillId="0" borderId="39" xfId="0" applyFont="1" applyBorder="1" applyAlignment="1">
      <alignment horizontal="center"/>
    </xf>
    <xf numFmtId="0" fontId="1" fillId="0" borderId="18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2" xfId="0" applyFont="1" applyBorder="1" applyAlignment="1"/>
    <xf numFmtId="0" fontId="4" fillId="0" borderId="43" xfId="0" applyFont="1" applyFill="1" applyBorder="1"/>
    <xf numFmtId="0" fontId="5" fillId="0" borderId="15" xfId="0" applyFont="1" applyFill="1" applyBorder="1"/>
    <xf numFmtId="0" fontId="6" fillId="0" borderId="7" xfId="0" applyFont="1" applyFill="1" applyBorder="1"/>
    <xf numFmtId="164" fontId="5" fillId="2" borderId="16" xfId="0" applyNumberFormat="1" applyFont="1" applyFill="1" applyBorder="1"/>
    <xf numFmtId="164" fontId="5" fillId="2" borderId="20" xfId="0" applyNumberFormat="1" applyFont="1" applyFill="1" applyBorder="1"/>
    <xf numFmtId="164" fontId="5" fillId="2" borderId="21" xfId="0" applyNumberFormat="1" applyFont="1" applyFill="1" applyBorder="1"/>
    <xf numFmtId="0" fontId="4" fillId="0" borderId="5" xfId="0" applyFont="1" applyFill="1" applyBorder="1" applyAlignment="1">
      <alignment horizontal="center"/>
    </xf>
    <xf numFmtId="0" fontId="5" fillId="3" borderId="16" xfId="0" applyFont="1" applyFill="1" applyBorder="1"/>
    <xf numFmtId="0" fontId="4" fillId="3" borderId="17" xfId="0" applyFont="1" applyFill="1" applyBorder="1"/>
    <xf numFmtId="0" fontId="4" fillId="3" borderId="13" xfId="0" applyFont="1" applyFill="1" applyBorder="1"/>
    <xf numFmtId="0" fontId="4" fillId="3" borderId="14" xfId="0" applyFont="1" applyFill="1" applyBorder="1"/>
    <xf numFmtId="0" fontId="4" fillId="3" borderId="23" xfId="0" applyFont="1" applyFill="1" applyBorder="1"/>
    <xf numFmtId="0" fontId="8" fillId="3" borderId="7" xfId="0" applyFont="1" applyFill="1" applyBorder="1" applyAlignment="1">
      <alignment wrapText="1"/>
    </xf>
    <xf numFmtId="0" fontId="8" fillId="3" borderId="16" xfId="0" applyFont="1" applyFill="1" applyBorder="1"/>
    <xf numFmtId="164" fontId="8" fillId="3" borderId="17" xfId="0" applyNumberFormat="1" applyFont="1" applyFill="1" applyBorder="1"/>
    <xf numFmtId="0" fontId="8" fillId="0" borderId="7" xfId="0" applyFont="1" applyFill="1" applyBorder="1"/>
    <xf numFmtId="164" fontId="8" fillId="0" borderId="16" xfId="0" applyNumberFormat="1" applyFont="1" applyFill="1" applyBorder="1"/>
    <xf numFmtId="0" fontId="8" fillId="0" borderId="16" xfId="0" applyFont="1" applyFill="1" applyBorder="1"/>
    <xf numFmtId="164" fontId="8" fillId="0" borderId="17" xfId="0" applyNumberFormat="1" applyFont="1" applyFill="1" applyBorder="1"/>
    <xf numFmtId="0" fontId="5" fillId="3" borderId="7" xfId="0" applyFont="1" applyFill="1" applyBorder="1"/>
    <xf numFmtId="164" fontId="5" fillId="3" borderId="16" xfId="0" applyNumberFormat="1" applyFont="1" applyFill="1" applyBorder="1"/>
    <xf numFmtId="0" fontId="5" fillId="3" borderId="17" xfId="0" applyFont="1" applyFill="1" applyBorder="1"/>
    <xf numFmtId="0" fontId="0" fillId="3" borderId="0" xfId="0" applyFill="1"/>
    <xf numFmtId="0" fontId="9" fillId="0" borderId="0" xfId="0" applyFont="1"/>
    <xf numFmtId="164" fontId="4" fillId="2" borderId="23" xfId="0" applyNumberFormat="1" applyFont="1" applyFill="1" applyBorder="1"/>
    <xf numFmtId="0" fontId="5" fillId="2" borderId="1" xfId="0" applyFont="1" applyFill="1" applyBorder="1"/>
    <xf numFmtId="0" fontId="5" fillId="2" borderId="8" xfId="0" applyFont="1" applyFill="1" applyBorder="1"/>
    <xf numFmtId="0" fontId="4" fillId="0" borderId="2" xfId="0" applyFont="1" applyFill="1" applyBorder="1" applyAlignment="1"/>
    <xf numFmtId="0" fontId="4" fillId="0" borderId="42" xfId="0" applyFont="1" applyFill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16"/>
  <sheetViews>
    <sheetView tabSelected="1" zoomScale="130" zoomScaleNormal="130" workbookViewId="0">
      <selection activeCell="H196" sqref="H196"/>
    </sheetView>
  </sheetViews>
  <sheetFormatPr defaultRowHeight="12.75" x14ac:dyDescent="0.2"/>
  <cols>
    <col min="1" max="1" width="4.28515625" customWidth="1"/>
    <col min="2" max="2" width="48.140625" customWidth="1"/>
    <col min="6" max="6" width="13.28515625" customWidth="1"/>
  </cols>
  <sheetData>
    <row r="2" spans="1:6" x14ac:dyDescent="0.2">
      <c r="C2" s="114" t="s">
        <v>114</v>
      </c>
      <c r="D2" s="115"/>
      <c r="E2" s="115"/>
      <c r="F2" s="115"/>
    </row>
    <row r="3" spans="1:6" x14ac:dyDescent="0.2">
      <c r="C3" s="115"/>
      <c r="D3" s="115"/>
      <c r="E3" s="115"/>
      <c r="F3" s="115"/>
    </row>
    <row r="4" spans="1:6" x14ac:dyDescent="0.2">
      <c r="B4" s="2"/>
      <c r="C4" s="115"/>
      <c r="D4" s="115"/>
      <c r="E4" s="115"/>
      <c r="F4" s="115"/>
    </row>
    <row r="5" spans="1:6" hidden="1" x14ac:dyDescent="0.2">
      <c r="C5" s="115"/>
      <c r="D5" s="115"/>
      <c r="E5" s="115"/>
      <c r="F5" s="115"/>
    </row>
    <row r="6" spans="1:6" ht="8.25" customHeight="1" x14ac:dyDescent="0.2">
      <c r="E6" s="2"/>
    </row>
    <row r="7" spans="1:6" ht="26.25" customHeight="1" x14ac:dyDescent="0.2">
      <c r="A7" s="116" t="s">
        <v>110</v>
      </c>
      <c r="B7" s="117"/>
      <c r="C7" s="117"/>
      <c r="D7" s="117"/>
      <c r="E7" s="117"/>
      <c r="F7" s="117"/>
    </row>
    <row r="8" spans="1:6" x14ac:dyDescent="0.2">
      <c r="B8" s="118"/>
      <c r="C8" s="118"/>
      <c r="D8" s="118"/>
      <c r="E8" s="118"/>
      <c r="F8" s="118"/>
    </row>
    <row r="9" spans="1:6" ht="13.5" thickBot="1" x14ac:dyDescent="0.25">
      <c r="E9" t="s">
        <v>0</v>
      </c>
    </row>
    <row r="10" spans="1:6" x14ac:dyDescent="0.2">
      <c r="A10" s="3" t="s">
        <v>1</v>
      </c>
      <c r="B10" s="75"/>
      <c r="C10" s="84"/>
      <c r="D10" s="4" t="s">
        <v>2</v>
      </c>
      <c r="E10" s="4"/>
      <c r="F10" s="5"/>
    </row>
    <row r="11" spans="1:6" x14ac:dyDescent="0.2">
      <c r="A11" s="6" t="s">
        <v>3</v>
      </c>
      <c r="B11" s="74" t="s">
        <v>4</v>
      </c>
      <c r="C11" s="7"/>
      <c r="D11" s="76" t="s">
        <v>5</v>
      </c>
      <c r="E11" s="8"/>
      <c r="F11" s="9" t="s">
        <v>6</v>
      </c>
    </row>
    <row r="12" spans="1:6" x14ac:dyDescent="0.2">
      <c r="A12" s="6"/>
      <c r="B12" s="74" t="s">
        <v>7</v>
      </c>
      <c r="C12" s="7" t="s">
        <v>8</v>
      </c>
      <c r="D12" s="78" t="s">
        <v>8</v>
      </c>
      <c r="E12" s="1" t="s">
        <v>9</v>
      </c>
      <c r="F12" s="10" t="s">
        <v>10</v>
      </c>
    </row>
    <row r="13" spans="1:6" x14ac:dyDescent="0.2">
      <c r="A13" s="6"/>
      <c r="B13" s="74"/>
      <c r="C13" s="7"/>
      <c r="D13" s="79"/>
      <c r="E13" s="11" t="s">
        <v>11</v>
      </c>
      <c r="F13" s="10"/>
    </row>
    <row r="14" spans="1:6" ht="13.5" thickBot="1" x14ac:dyDescent="0.25">
      <c r="A14" s="12"/>
      <c r="B14" s="77"/>
      <c r="C14" s="13"/>
      <c r="D14" s="80"/>
      <c r="E14" s="14" t="s">
        <v>12</v>
      </c>
      <c r="F14" s="15"/>
    </row>
    <row r="15" spans="1:6" ht="13.5" thickBot="1" x14ac:dyDescent="0.25">
      <c r="A15" s="82">
        <v>1</v>
      </c>
      <c r="B15" s="81">
        <v>2</v>
      </c>
      <c r="C15" s="81">
        <v>8</v>
      </c>
      <c r="D15" s="81">
        <v>9</v>
      </c>
      <c r="E15" s="81">
        <v>10</v>
      </c>
      <c r="F15" s="83">
        <v>11</v>
      </c>
    </row>
    <row r="16" spans="1:6" x14ac:dyDescent="0.2">
      <c r="A16" s="16" t="s">
        <v>13</v>
      </c>
      <c r="B16" s="17" t="s">
        <v>14</v>
      </c>
      <c r="C16" s="73">
        <f>C17+C20+C21+C22+C23+C24+C25+C26+C27</f>
        <v>8774.6</v>
      </c>
      <c r="D16" s="73">
        <f t="shared" ref="D16:F16" si="0">D17+D20+D21+D22+D23+D24+D25+D26+D27</f>
        <v>5622.4000000000005</v>
      </c>
      <c r="E16" s="73">
        <f t="shared" si="0"/>
        <v>1704.1</v>
      </c>
      <c r="F16" s="109">
        <f t="shared" si="0"/>
        <v>3152.2000000000003</v>
      </c>
    </row>
    <row r="17" spans="1:11" x14ac:dyDescent="0.2">
      <c r="A17" s="19"/>
      <c r="B17" s="104" t="s">
        <v>15</v>
      </c>
      <c r="C17" s="92">
        <v>4718.8</v>
      </c>
      <c r="D17" s="24">
        <f t="shared" ref="D17:D30" si="1">C17-F17</f>
        <v>4118.1000000000004</v>
      </c>
      <c r="E17" s="24">
        <v>1493.3</v>
      </c>
      <c r="F17" s="25">
        <v>600.70000000000005</v>
      </c>
    </row>
    <row r="18" spans="1:11" ht="27" customHeight="1" x14ac:dyDescent="0.2">
      <c r="A18" s="22"/>
      <c r="B18" s="97" t="s">
        <v>109</v>
      </c>
      <c r="C18" s="98">
        <v>263.39999999999998</v>
      </c>
      <c r="D18" s="98">
        <f t="shared" si="1"/>
        <v>262.39999999999998</v>
      </c>
      <c r="E18" s="98">
        <v>144</v>
      </c>
      <c r="F18" s="99">
        <v>1</v>
      </c>
    </row>
    <row r="19" spans="1:11" x14ac:dyDescent="0.2">
      <c r="A19" s="22"/>
      <c r="B19" s="100" t="s">
        <v>16</v>
      </c>
      <c r="C19" s="101">
        <v>550</v>
      </c>
      <c r="D19" s="101">
        <f t="shared" si="1"/>
        <v>550</v>
      </c>
      <c r="E19" s="102"/>
      <c r="F19" s="103"/>
    </row>
    <row r="20" spans="1:11" x14ac:dyDescent="0.2">
      <c r="A20" s="22"/>
      <c r="B20" s="20" t="s">
        <v>17</v>
      </c>
      <c r="C20" s="23">
        <v>610</v>
      </c>
      <c r="D20" s="23">
        <f t="shared" si="1"/>
        <v>0</v>
      </c>
      <c r="E20" s="24"/>
      <c r="F20" s="25">
        <v>610</v>
      </c>
    </row>
    <row r="21" spans="1:11" x14ac:dyDescent="0.2">
      <c r="A21" s="22"/>
      <c r="B21" s="20" t="s">
        <v>18</v>
      </c>
      <c r="C21" s="23">
        <v>599.29999999999995</v>
      </c>
      <c r="D21" s="23">
        <f t="shared" si="1"/>
        <v>599.29999999999995</v>
      </c>
      <c r="E21" s="24">
        <v>208.3</v>
      </c>
      <c r="F21" s="25"/>
    </row>
    <row r="22" spans="1:11" x14ac:dyDescent="0.2">
      <c r="A22" s="22"/>
      <c r="B22" s="20" t="s">
        <v>19</v>
      </c>
      <c r="C22" s="23">
        <v>120</v>
      </c>
      <c r="D22" s="23">
        <f t="shared" si="1"/>
        <v>0</v>
      </c>
      <c r="E22" s="24"/>
      <c r="F22" s="25">
        <v>120</v>
      </c>
    </row>
    <row r="23" spans="1:11" x14ac:dyDescent="0.2">
      <c r="A23" s="22"/>
      <c r="B23" s="20" t="s">
        <v>112</v>
      </c>
      <c r="C23" s="23"/>
      <c r="D23" s="23">
        <f t="shared" si="1"/>
        <v>0</v>
      </c>
      <c r="E23" s="24"/>
      <c r="F23" s="25"/>
    </row>
    <row r="24" spans="1:11" x14ac:dyDescent="0.2">
      <c r="A24" s="22"/>
      <c r="B24" s="26" t="s">
        <v>20</v>
      </c>
      <c r="C24" s="50">
        <v>1275.4000000000001</v>
      </c>
      <c r="D24" s="23">
        <f t="shared" si="1"/>
        <v>494.80000000000007</v>
      </c>
      <c r="E24" s="61"/>
      <c r="F24" s="51">
        <v>780.6</v>
      </c>
    </row>
    <row r="25" spans="1:11" ht="13.5" customHeight="1" x14ac:dyDescent="0.2">
      <c r="A25" s="22"/>
      <c r="B25" s="26" t="s">
        <v>93</v>
      </c>
      <c r="C25" s="50">
        <v>98.1</v>
      </c>
      <c r="D25" s="23">
        <f t="shared" si="1"/>
        <v>98.1</v>
      </c>
      <c r="E25" s="61">
        <v>2.5</v>
      </c>
      <c r="F25" s="51"/>
      <c r="K25" s="108"/>
    </row>
    <row r="26" spans="1:11" ht="13.5" customHeight="1" x14ac:dyDescent="0.2">
      <c r="A26" s="22"/>
      <c r="B26" s="26" t="s">
        <v>107</v>
      </c>
      <c r="C26" s="50">
        <v>1261.8</v>
      </c>
      <c r="D26" s="23">
        <f t="shared" si="1"/>
        <v>220.89999999999986</v>
      </c>
      <c r="E26" s="61"/>
      <c r="F26" s="51">
        <v>1040.9000000000001</v>
      </c>
    </row>
    <row r="27" spans="1:11" ht="13.5" thickBot="1" x14ac:dyDescent="0.25">
      <c r="A27" s="27"/>
      <c r="B27" s="28" t="s">
        <v>21</v>
      </c>
      <c r="C27" s="46">
        <v>91.2</v>
      </c>
      <c r="D27" s="46">
        <f t="shared" si="1"/>
        <v>91.2</v>
      </c>
      <c r="E27" s="39"/>
      <c r="F27" s="40"/>
    </row>
    <row r="28" spans="1:11" x14ac:dyDescent="0.2">
      <c r="A28" s="85" t="s">
        <v>22</v>
      </c>
      <c r="B28" s="31" t="s">
        <v>23</v>
      </c>
      <c r="C28" s="18">
        <f>C29+C30</f>
        <v>2156.3000000000002</v>
      </c>
      <c r="D28" s="18">
        <f>D29+D30</f>
        <v>2156.3000000000002</v>
      </c>
      <c r="E28" s="18">
        <f>E29+E30</f>
        <v>0</v>
      </c>
      <c r="F28" s="32">
        <f>F29+F30</f>
        <v>0</v>
      </c>
    </row>
    <row r="29" spans="1:11" x14ac:dyDescent="0.2">
      <c r="A29" s="86"/>
      <c r="B29" s="20" t="s">
        <v>24</v>
      </c>
      <c r="C29" s="88">
        <v>1502.7</v>
      </c>
      <c r="D29" s="88">
        <f t="shared" si="1"/>
        <v>1502.7</v>
      </c>
      <c r="E29" s="21"/>
      <c r="F29" s="33"/>
    </row>
    <row r="30" spans="1:11" ht="13.5" thickBot="1" x14ac:dyDescent="0.25">
      <c r="A30" s="34"/>
      <c r="B30" s="28" t="s">
        <v>18</v>
      </c>
      <c r="C30" s="39">
        <v>653.6</v>
      </c>
      <c r="D30" s="24">
        <f t="shared" si="1"/>
        <v>653.6</v>
      </c>
      <c r="E30" s="39"/>
      <c r="F30" s="40"/>
    </row>
    <row r="31" spans="1:11" x14ac:dyDescent="0.2">
      <c r="A31" s="16" t="s">
        <v>25</v>
      </c>
      <c r="B31" s="31" t="s">
        <v>26</v>
      </c>
      <c r="C31" s="35">
        <f>C32+C33+C34</f>
        <v>480.09999999999997</v>
      </c>
      <c r="D31" s="35">
        <f>D32+D33+D34</f>
        <v>466.09999999999997</v>
      </c>
      <c r="E31" s="35">
        <f>E32+E33+E34</f>
        <v>263</v>
      </c>
      <c r="F31" s="36">
        <f>F32+F33+F34</f>
        <v>14</v>
      </c>
    </row>
    <row r="32" spans="1:11" x14ac:dyDescent="0.2">
      <c r="A32" s="86"/>
      <c r="B32" s="20" t="s">
        <v>24</v>
      </c>
      <c r="C32" s="24">
        <v>464</v>
      </c>
      <c r="D32" s="24">
        <f>C32-F32</f>
        <v>450</v>
      </c>
      <c r="E32" s="24">
        <v>263</v>
      </c>
      <c r="F32" s="37">
        <v>14</v>
      </c>
    </row>
    <row r="33" spans="1:6" x14ac:dyDescent="0.2">
      <c r="A33" s="38"/>
      <c r="B33" s="20" t="s">
        <v>18</v>
      </c>
      <c r="C33" s="24">
        <v>15.2</v>
      </c>
      <c r="D33" s="24">
        <f>C33-F33</f>
        <v>15.2</v>
      </c>
      <c r="E33" s="24"/>
      <c r="F33" s="37"/>
    </row>
    <row r="34" spans="1:6" ht="13.5" thickBot="1" x14ac:dyDescent="0.25">
      <c r="A34" s="34"/>
      <c r="B34" s="28" t="s">
        <v>21</v>
      </c>
      <c r="C34" s="39">
        <v>0.9</v>
      </c>
      <c r="D34" s="39">
        <f>C34-F34</f>
        <v>0.9</v>
      </c>
      <c r="E34" s="39"/>
      <c r="F34" s="40"/>
    </row>
    <row r="35" spans="1:6" x14ac:dyDescent="0.2">
      <c r="A35" s="16" t="s">
        <v>27</v>
      </c>
      <c r="B35" s="31" t="s">
        <v>28</v>
      </c>
      <c r="C35" s="35">
        <f>C36+C37+C38</f>
        <v>262.29999999999995</v>
      </c>
      <c r="D35" s="35">
        <f>D36+D37+D38</f>
        <v>213.5</v>
      </c>
      <c r="E35" s="35">
        <f>E36+E37+E38</f>
        <v>164.3</v>
      </c>
      <c r="F35" s="36">
        <f>F36+F37+F38</f>
        <v>48.8</v>
      </c>
    </row>
    <row r="36" spans="1:6" x14ac:dyDescent="0.2">
      <c r="A36" s="86"/>
      <c r="B36" s="20" t="s">
        <v>24</v>
      </c>
      <c r="C36" s="24">
        <v>255.5</v>
      </c>
      <c r="D36" s="24">
        <f>C36-F36</f>
        <v>206.7</v>
      </c>
      <c r="E36" s="24">
        <v>164.3</v>
      </c>
      <c r="F36" s="37">
        <v>48.8</v>
      </c>
    </row>
    <row r="37" spans="1:6" x14ac:dyDescent="0.2">
      <c r="A37" s="38"/>
      <c r="B37" s="20" t="s">
        <v>18</v>
      </c>
      <c r="C37" s="24">
        <v>5.4</v>
      </c>
      <c r="D37" s="24">
        <f>C37-F37</f>
        <v>5.4</v>
      </c>
      <c r="E37" s="24"/>
      <c r="F37" s="37"/>
    </row>
    <row r="38" spans="1:6" ht="13.5" thickBot="1" x14ac:dyDescent="0.25">
      <c r="A38" s="34"/>
      <c r="B38" s="28" t="s">
        <v>21</v>
      </c>
      <c r="C38" s="39">
        <v>1.4</v>
      </c>
      <c r="D38" s="39">
        <f>C38-F38</f>
        <v>1.4</v>
      </c>
      <c r="E38" s="39"/>
      <c r="F38" s="40"/>
    </row>
    <row r="39" spans="1:6" x14ac:dyDescent="0.2">
      <c r="A39" s="16" t="s">
        <v>29</v>
      </c>
      <c r="B39" s="31" t="s">
        <v>30</v>
      </c>
      <c r="C39" s="35">
        <f>C40+C41+C42</f>
        <v>249.1</v>
      </c>
      <c r="D39" s="35">
        <f>D40+D41+D42</f>
        <v>241</v>
      </c>
      <c r="E39" s="35">
        <f>E40+E41+E42</f>
        <v>152.60000000000002</v>
      </c>
      <c r="F39" s="36">
        <f>F40+F41+F42</f>
        <v>8.1</v>
      </c>
    </row>
    <row r="40" spans="1:6" x14ac:dyDescent="0.2">
      <c r="A40" s="19"/>
      <c r="B40" s="87" t="s">
        <v>24</v>
      </c>
      <c r="C40" s="24">
        <v>231.7</v>
      </c>
      <c r="D40" s="24">
        <f>C40-F40</f>
        <v>223.6</v>
      </c>
      <c r="E40" s="24">
        <v>144.30000000000001</v>
      </c>
      <c r="F40" s="37">
        <v>8.1</v>
      </c>
    </row>
    <row r="41" spans="1:6" x14ac:dyDescent="0.2">
      <c r="A41" s="38"/>
      <c r="B41" s="20" t="s">
        <v>18</v>
      </c>
      <c r="C41" s="24">
        <v>17</v>
      </c>
      <c r="D41" s="24">
        <f>C41-F41</f>
        <v>17</v>
      </c>
      <c r="E41" s="24">
        <v>8.3000000000000007</v>
      </c>
      <c r="F41" s="37"/>
    </row>
    <row r="42" spans="1:6" ht="13.5" thickBot="1" x14ac:dyDescent="0.25">
      <c r="A42" s="34"/>
      <c r="B42" s="28" t="s">
        <v>21</v>
      </c>
      <c r="C42" s="39">
        <v>0.4</v>
      </c>
      <c r="D42" s="39">
        <f>C42-F42</f>
        <v>0.4</v>
      </c>
      <c r="E42" s="39"/>
      <c r="F42" s="40"/>
    </row>
    <row r="43" spans="1:6" x14ac:dyDescent="0.2">
      <c r="A43" s="16" t="s">
        <v>31</v>
      </c>
      <c r="B43" s="31" t="s">
        <v>32</v>
      </c>
      <c r="C43" s="18">
        <f>C44+C45+C46</f>
        <v>250.6</v>
      </c>
      <c r="D43" s="18">
        <f>D44+D45+D46</f>
        <v>243.9</v>
      </c>
      <c r="E43" s="18">
        <f>E44+E45+E46</f>
        <v>158.29999999999998</v>
      </c>
      <c r="F43" s="32">
        <f>F44+F45+F46</f>
        <v>6.7</v>
      </c>
    </row>
    <row r="44" spans="1:6" x14ac:dyDescent="0.2">
      <c r="A44" s="19"/>
      <c r="B44" s="20" t="s">
        <v>24</v>
      </c>
      <c r="C44" s="88">
        <v>229.4</v>
      </c>
      <c r="D44" s="88">
        <f>C44-F44</f>
        <v>222.70000000000002</v>
      </c>
      <c r="E44" s="88">
        <v>150.6</v>
      </c>
      <c r="F44" s="33">
        <v>6.7</v>
      </c>
    </row>
    <row r="45" spans="1:6" x14ac:dyDescent="0.2">
      <c r="A45" s="22"/>
      <c r="B45" s="20" t="s">
        <v>18</v>
      </c>
      <c r="C45" s="24">
        <v>18.100000000000001</v>
      </c>
      <c r="D45" s="24">
        <f>C45-F45</f>
        <v>18.100000000000001</v>
      </c>
      <c r="E45" s="24">
        <v>7.7</v>
      </c>
      <c r="F45" s="37"/>
    </row>
    <row r="46" spans="1:6" ht="13.5" thickBot="1" x14ac:dyDescent="0.25">
      <c r="A46" s="27"/>
      <c r="B46" s="28" t="s">
        <v>21</v>
      </c>
      <c r="C46" s="39">
        <v>3.1</v>
      </c>
      <c r="D46" s="39">
        <f>C46-F46</f>
        <v>3.1</v>
      </c>
      <c r="E46" s="39"/>
      <c r="F46" s="40"/>
    </row>
    <row r="47" spans="1:6" x14ac:dyDescent="0.2">
      <c r="A47" s="16" t="s">
        <v>33</v>
      </c>
      <c r="B47" s="31" t="s">
        <v>34</v>
      </c>
      <c r="C47" s="35">
        <f>C48+C49+C50</f>
        <v>271.5</v>
      </c>
      <c r="D47" s="35">
        <f>D48+D49+D50</f>
        <v>264.90000000000003</v>
      </c>
      <c r="E47" s="35">
        <f>E48+E49+E50</f>
        <v>165.6</v>
      </c>
      <c r="F47" s="36">
        <f>F48+F49+F50</f>
        <v>6.6</v>
      </c>
    </row>
    <row r="48" spans="1:6" x14ac:dyDescent="0.2">
      <c r="A48" s="19"/>
      <c r="B48" s="20" t="s">
        <v>24</v>
      </c>
      <c r="C48" s="24">
        <v>245.5</v>
      </c>
      <c r="D48" s="24">
        <f>C48-F48</f>
        <v>238.9</v>
      </c>
      <c r="E48" s="24">
        <v>157.1</v>
      </c>
      <c r="F48" s="37">
        <v>6.6</v>
      </c>
    </row>
    <row r="49" spans="1:6" x14ac:dyDescent="0.2">
      <c r="A49" s="22"/>
      <c r="B49" s="20" t="s">
        <v>18</v>
      </c>
      <c r="C49" s="24">
        <v>18.399999999999999</v>
      </c>
      <c r="D49" s="24">
        <f>C49-F49</f>
        <v>18.399999999999999</v>
      </c>
      <c r="E49" s="24">
        <v>8.5</v>
      </c>
      <c r="F49" s="37"/>
    </row>
    <row r="50" spans="1:6" ht="13.5" thickBot="1" x14ac:dyDescent="0.25">
      <c r="A50" s="27"/>
      <c r="B50" s="28" t="s">
        <v>21</v>
      </c>
      <c r="C50" s="39">
        <v>7.6</v>
      </c>
      <c r="D50" s="39">
        <f>C50-F50</f>
        <v>7.6</v>
      </c>
      <c r="E50" s="39"/>
      <c r="F50" s="40"/>
    </row>
    <row r="51" spans="1:6" x14ac:dyDescent="0.2">
      <c r="A51" s="16" t="s">
        <v>35</v>
      </c>
      <c r="B51" s="31" t="s">
        <v>36</v>
      </c>
      <c r="C51" s="35">
        <f>C52+C53+C54</f>
        <v>322</v>
      </c>
      <c r="D51" s="35">
        <f>D52+D53+D54</f>
        <v>283.89999999999998</v>
      </c>
      <c r="E51" s="41">
        <f>E52+E53+E54</f>
        <v>193</v>
      </c>
      <c r="F51" s="42">
        <f>F52+F53+F54</f>
        <v>38.1</v>
      </c>
    </row>
    <row r="52" spans="1:6" x14ac:dyDescent="0.2">
      <c r="A52" s="19"/>
      <c r="B52" s="20" t="s">
        <v>24</v>
      </c>
      <c r="C52" s="24">
        <v>297.60000000000002</v>
      </c>
      <c r="D52" s="24">
        <f>C52-F52</f>
        <v>259.5</v>
      </c>
      <c r="E52" s="23">
        <v>185</v>
      </c>
      <c r="F52" s="25">
        <v>38.1</v>
      </c>
    </row>
    <row r="53" spans="1:6" x14ac:dyDescent="0.2">
      <c r="A53" s="22"/>
      <c r="B53" s="20" t="s">
        <v>18</v>
      </c>
      <c r="C53" s="24">
        <v>18.399999999999999</v>
      </c>
      <c r="D53" s="24">
        <f>C53-F53</f>
        <v>18.399999999999999</v>
      </c>
      <c r="E53" s="23">
        <v>8</v>
      </c>
      <c r="F53" s="25"/>
    </row>
    <row r="54" spans="1:6" ht="13.5" thickBot="1" x14ac:dyDescent="0.25">
      <c r="A54" s="34"/>
      <c r="B54" s="28" t="s">
        <v>21</v>
      </c>
      <c r="C54" s="39">
        <v>6</v>
      </c>
      <c r="D54" s="39">
        <f>C54-F54</f>
        <v>6</v>
      </c>
      <c r="E54" s="39"/>
      <c r="F54" s="40"/>
    </row>
    <row r="55" spans="1:6" x14ac:dyDescent="0.2">
      <c r="A55" s="16" t="s">
        <v>37</v>
      </c>
      <c r="B55" s="31" t="s">
        <v>38</v>
      </c>
      <c r="C55" s="35">
        <f>C56+C57+C58</f>
        <v>217.60000000000002</v>
      </c>
      <c r="D55" s="35">
        <f>D56+D57+D58</f>
        <v>204.20000000000002</v>
      </c>
      <c r="E55" s="35">
        <f>E56+E57+E58</f>
        <v>144.79999999999998</v>
      </c>
      <c r="F55" s="36">
        <f>F56+F57+F58</f>
        <v>13.4</v>
      </c>
    </row>
    <row r="56" spans="1:6" x14ac:dyDescent="0.2">
      <c r="A56" s="19"/>
      <c r="B56" s="20" t="s">
        <v>24</v>
      </c>
      <c r="C56" s="24">
        <v>199.3</v>
      </c>
      <c r="D56" s="24">
        <f>C56-F56</f>
        <v>185.9</v>
      </c>
      <c r="E56" s="24">
        <v>138.69999999999999</v>
      </c>
      <c r="F56" s="37">
        <v>13.4</v>
      </c>
    </row>
    <row r="57" spans="1:6" x14ac:dyDescent="0.2">
      <c r="A57" s="22"/>
      <c r="B57" s="20" t="s">
        <v>18</v>
      </c>
      <c r="C57" s="24">
        <v>12.5</v>
      </c>
      <c r="D57" s="24">
        <f>C57-F57</f>
        <v>12.5</v>
      </c>
      <c r="E57" s="24">
        <v>6.1</v>
      </c>
      <c r="F57" s="37"/>
    </row>
    <row r="58" spans="1:6" ht="13.5" thickBot="1" x14ac:dyDescent="0.25">
      <c r="A58" s="27"/>
      <c r="B58" s="28" t="s">
        <v>21</v>
      </c>
      <c r="C58" s="39">
        <v>5.8</v>
      </c>
      <c r="D58" s="39">
        <f>C58-F58</f>
        <v>5.8</v>
      </c>
      <c r="E58" s="39"/>
      <c r="F58" s="40"/>
    </row>
    <row r="59" spans="1:6" x14ac:dyDescent="0.2">
      <c r="A59" s="16" t="s">
        <v>39</v>
      </c>
      <c r="B59" s="17" t="s">
        <v>40</v>
      </c>
      <c r="C59" s="35">
        <f>C60+C61+C62</f>
        <v>214.70000000000002</v>
      </c>
      <c r="D59" s="35">
        <f>D60+D61+D62</f>
        <v>205.4</v>
      </c>
      <c r="E59" s="35">
        <f>E60+E61+E62</f>
        <v>152.5</v>
      </c>
      <c r="F59" s="36">
        <f>F60+F61+F62</f>
        <v>9.3000000000000007</v>
      </c>
    </row>
    <row r="60" spans="1:6" x14ac:dyDescent="0.2">
      <c r="A60" s="19"/>
      <c r="B60" s="20" t="s">
        <v>24</v>
      </c>
      <c r="C60" s="24">
        <v>198.3</v>
      </c>
      <c r="D60" s="24">
        <f>C60-F60</f>
        <v>189</v>
      </c>
      <c r="E60" s="24">
        <v>145.69999999999999</v>
      </c>
      <c r="F60" s="37">
        <v>9.3000000000000007</v>
      </c>
    </row>
    <row r="61" spans="1:6" x14ac:dyDescent="0.2">
      <c r="A61" s="38"/>
      <c r="B61" s="20" t="s">
        <v>18</v>
      </c>
      <c r="C61" s="24">
        <v>12.4</v>
      </c>
      <c r="D61" s="24">
        <f>C61-F61</f>
        <v>12.4</v>
      </c>
      <c r="E61" s="24">
        <v>6.8</v>
      </c>
      <c r="F61" s="37"/>
    </row>
    <row r="62" spans="1:6" ht="13.5" thickBot="1" x14ac:dyDescent="0.25">
      <c r="A62" s="34"/>
      <c r="B62" s="28" t="s">
        <v>21</v>
      </c>
      <c r="C62" s="39">
        <v>4</v>
      </c>
      <c r="D62" s="39">
        <f>C62-F62</f>
        <v>4</v>
      </c>
      <c r="E62" s="39"/>
      <c r="F62" s="40"/>
    </row>
    <row r="63" spans="1:6" x14ac:dyDescent="0.2">
      <c r="A63" s="16" t="s">
        <v>41</v>
      </c>
      <c r="B63" s="31" t="s">
        <v>42</v>
      </c>
      <c r="C63" s="18">
        <f>C64+C65+C66</f>
        <v>191.5</v>
      </c>
      <c r="D63" s="18">
        <f>D64+D65+D66</f>
        <v>188.3</v>
      </c>
      <c r="E63" s="18">
        <f>E64+E65+E66</f>
        <v>107.4</v>
      </c>
      <c r="F63" s="32">
        <f>F64+F65+F66</f>
        <v>3.2</v>
      </c>
    </row>
    <row r="64" spans="1:6" x14ac:dyDescent="0.2">
      <c r="A64" s="19"/>
      <c r="B64" s="20" t="s">
        <v>24</v>
      </c>
      <c r="C64" s="21">
        <v>179.8</v>
      </c>
      <c r="D64" s="21">
        <f>C64-F64</f>
        <v>176.60000000000002</v>
      </c>
      <c r="E64" s="21">
        <v>102.9</v>
      </c>
      <c r="F64" s="33">
        <v>3.2</v>
      </c>
    </row>
    <row r="65" spans="1:6" x14ac:dyDescent="0.2">
      <c r="A65" s="22"/>
      <c r="B65" s="20" t="s">
        <v>18</v>
      </c>
      <c r="C65" s="24">
        <v>10.1</v>
      </c>
      <c r="D65" s="24">
        <f>C65-F65</f>
        <v>10.1</v>
      </c>
      <c r="E65" s="24">
        <v>4.5</v>
      </c>
      <c r="F65" s="37"/>
    </row>
    <row r="66" spans="1:6" ht="13.5" thickBot="1" x14ac:dyDescent="0.25">
      <c r="A66" s="27"/>
      <c r="B66" s="28" t="s">
        <v>21</v>
      </c>
      <c r="C66" s="39">
        <v>1.6</v>
      </c>
      <c r="D66" s="39">
        <f>C66-F66</f>
        <v>1.6</v>
      </c>
      <c r="E66" s="39"/>
      <c r="F66" s="40"/>
    </row>
    <row r="67" spans="1:6" x14ac:dyDescent="0.2">
      <c r="A67" s="16" t="s">
        <v>43</v>
      </c>
      <c r="B67" s="31" t="s">
        <v>44</v>
      </c>
      <c r="C67" s="35">
        <f>C68+C69+C70</f>
        <v>174.1</v>
      </c>
      <c r="D67" s="35">
        <f>D68+D69+D70</f>
        <v>158.6</v>
      </c>
      <c r="E67" s="35">
        <f>E68+E69+E70</f>
        <v>98.600000000000009</v>
      </c>
      <c r="F67" s="36">
        <f>F68+F69+F70</f>
        <v>15.5</v>
      </c>
    </row>
    <row r="68" spans="1:6" x14ac:dyDescent="0.2">
      <c r="A68" s="43"/>
      <c r="B68" s="20" t="s">
        <v>24</v>
      </c>
      <c r="C68" s="24">
        <v>162.4</v>
      </c>
      <c r="D68" s="24">
        <f>C68-F68</f>
        <v>146.9</v>
      </c>
      <c r="E68" s="24">
        <v>95.2</v>
      </c>
      <c r="F68" s="37">
        <v>15.5</v>
      </c>
    </row>
    <row r="69" spans="1:6" x14ac:dyDescent="0.2">
      <c r="A69" s="44"/>
      <c r="B69" s="20" t="s">
        <v>18</v>
      </c>
      <c r="C69" s="24">
        <v>7.7</v>
      </c>
      <c r="D69" s="24">
        <f>C69-F69</f>
        <v>7.7</v>
      </c>
      <c r="E69" s="24">
        <v>3.4</v>
      </c>
      <c r="F69" s="37"/>
    </row>
    <row r="70" spans="1:6" ht="13.5" thickBot="1" x14ac:dyDescent="0.25">
      <c r="A70" s="45"/>
      <c r="B70" s="28" t="s">
        <v>21</v>
      </c>
      <c r="C70" s="39">
        <v>4</v>
      </c>
      <c r="D70" s="39">
        <f>C70-F70</f>
        <v>4</v>
      </c>
      <c r="E70" s="39"/>
      <c r="F70" s="40"/>
    </row>
    <row r="71" spans="1:6" x14ac:dyDescent="0.2">
      <c r="A71" s="16" t="s">
        <v>45</v>
      </c>
      <c r="B71" s="31" t="s">
        <v>46</v>
      </c>
      <c r="C71" s="35">
        <f>C72+C73+C74</f>
        <v>152.20000000000002</v>
      </c>
      <c r="D71" s="35">
        <f>D72+D73+D74</f>
        <v>143.20000000000002</v>
      </c>
      <c r="E71" s="35">
        <f>E72+E73+E74</f>
        <v>94.600000000000009</v>
      </c>
      <c r="F71" s="36">
        <f>F72+F73+F74</f>
        <v>9</v>
      </c>
    </row>
    <row r="72" spans="1:6" x14ac:dyDescent="0.2">
      <c r="A72" s="19"/>
      <c r="B72" s="20" t="s">
        <v>24</v>
      </c>
      <c r="C72" s="24">
        <v>142</v>
      </c>
      <c r="D72" s="24">
        <f>C72-F72</f>
        <v>133</v>
      </c>
      <c r="E72" s="24">
        <v>90.2</v>
      </c>
      <c r="F72" s="37">
        <v>9</v>
      </c>
    </row>
    <row r="73" spans="1:6" x14ac:dyDescent="0.2">
      <c r="A73" s="22"/>
      <c r="B73" s="20" t="s">
        <v>18</v>
      </c>
      <c r="C73" s="24">
        <v>7.8</v>
      </c>
      <c r="D73" s="24">
        <f>C73-F73</f>
        <v>7.8</v>
      </c>
      <c r="E73" s="23">
        <v>4.4000000000000004</v>
      </c>
      <c r="F73" s="37"/>
    </row>
    <row r="74" spans="1:6" ht="13.5" thickBot="1" x14ac:dyDescent="0.25">
      <c r="A74" s="27"/>
      <c r="B74" s="28" t="s">
        <v>21</v>
      </c>
      <c r="C74" s="39">
        <v>2.4</v>
      </c>
      <c r="D74" s="39">
        <f>C74-F74</f>
        <v>2.4</v>
      </c>
      <c r="E74" s="39"/>
      <c r="F74" s="40"/>
    </row>
    <row r="75" spans="1:6" x14ac:dyDescent="0.2">
      <c r="A75" s="16" t="s">
        <v>47</v>
      </c>
      <c r="B75" s="31" t="s">
        <v>48</v>
      </c>
      <c r="C75" s="35">
        <f>C76+C77</f>
        <v>574.20000000000005</v>
      </c>
      <c r="D75" s="35">
        <f>D76+D77</f>
        <v>557.80000000000007</v>
      </c>
      <c r="E75" s="35">
        <f>E76+E77</f>
        <v>492.5</v>
      </c>
      <c r="F75" s="36">
        <f>F76+F77</f>
        <v>16.399999999999999</v>
      </c>
    </row>
    <row r="76" spans="1:6" x14ac:dyDescent="0.2">
      <c r="A76" s="19"/>
      <c r="B76" s="20" t="s">
        <v>24</v>
      </c>
      <c r="C76" s="24">
        <v>44.5</v>
      </c>
      <c r="D76" s="24">
        <f>C76-F76</f>
        <v>28.1</v>
      </c>
      <c r="E76" s="23">
        <v>17.399999999999999</v>
      </c>
      <c r="F76" s="37">
        <v>16.399999999999999</v>
      </c>
    </row>
    <row r="77" spans="1:6" ht="13.5" thickBot="1" x14ac:dyDescent="0.25">
      <c r="A77" s="27"/>
      <c r="B77" s="28" t="s">
        <v>18</v>
      </c>
      <c r="C77" s="39">
        <v>529.70000000000005</v>
      </c>
      <c r="D77" s="39">
        <f>C77-F77</f>
        <v>529.70000000000005</v>
      </c>
      <c r="E77" s="46">
        <v>475.1</v>
      </c>
      <c r="F77" s="40"/>
    </row>
    <row r="78" spans="1:6" x14ac:dyDescent="0.2">
      <c r="A78" s="16" t="s">
        <v>49</v>
      </c>
      <c r="B78" s="31" t="s">
        <v>50</v>
      </c>
      <c r="C78" s="18">
        <f>C79+C80+C81</f>
        <v>691.6</v>
      </c>
      <c r="D78" s="18">
        <f>D79+D80+D81</f>
        <v>687.4</v>
      </c>
      <c r="E78" s="18">
        <f>E79+E80+E81</f>
        <v>596.1</v>
      </c>
      <c r="F78" s="32">
        <f>F79+F80+F81</f>
        <v>4.2</v>
      </c>
    </row>
    <row r="79" spans="1:6" x14ac:dyDescent="0.2">
      <c r="A79" s="19"/>
      <c r="B79" s="20" t="s">
        <v>24</v>
      </c>
      <c r="C79" s="21">
        <v>689.6</v>
      </c>
      <c r="D79" s="21">
        <f>C79-F79</f>
        <v>685.4</v>
      </c>
      <c r="E79" s="21">
        <v>596.1</v>
      </c>
      <c r="F79" s="33">
        <v>4.2</v>
      </c>
    </row>
    <row r="80" spans="1:6" x14ac:dyDescent="0.2">
      <c r="A80" s="22"/>
      <c r="B80" s="20" t="s">
        <v>18</v>
      </c>
      <c r="C80" s="21"/>
      <c r="D80" s="21">
        <f>C80-F80</f>
        <v>0</v>
      </c>
      <c r="E80" s="21"/>
      <c r="F80" s="33"/>
    </row>
    <row r="81" spans="1:7" ht="13.5" thickBot="1" x14ac:dyDescent="0.25">
      <c r="A81" s="27"/>
      <c r="B81" s="28" t="s">
        <v>21</v>
      </c>
      <c r="C81" s="29">
        <v>2</v>
      </c>
      <c r="D81" s="29">
        <f>C81-F81</f>
        <v>2</v>
      </c>
      <c r="E81" s="29"/>
      <c r="F81" s="30"/>
    </row>
    <row r="82" spans="1:7" x14ac:dyDescent="0.2">
      <c r="A82" s="47" t="s">
        <v>51</v>
      </c>
      <c r="B82" s="31" t="s">
        <v>52</v>
      </c>
      <c r="C82" s="18">
        <f>C83+C84+C85</f>
        <v>324.89999999999998</v>
      </c>
      <c r="D82" s="18">
        <f>D83+D84+D85</f>
        <v>310.89999999999998</v>
      </c>
      <c r="E82" s="18">
        <f>E83+E84+E85</f>
        <v>245.3</v>
      </c>
      <c r="F82" s="32">
        <f>F83+F84+F85</f>
        <v>14</v>
      </c>
    </row>
    <row r="83" spans="1:7" x14ac:dyDescent="0.2">
      <c r="A83" s="22"/>
      <c r="B83" s="92" t="s">
        <v>24</v>
      </c>
      <c r="C83" s="92">
        <v>300.89999999999998</v>
      </c>
      <c r="D83" s="92">
        <f>C83-F83</f>
        <v>296.89999999999998</v>
      </c>
      <c r="E83" s="92">
        <v>245.3</v>
      </c>
      <c r="F83" s="93">
        <v>4</v>
      </c>
    </row>
    <row r="84" spans="1:7" x14ac:dyDescent="0.2">
      <c r="A84" s="22"/>
      <c r="B84" s="24" t="s">
        <v>18</v>
      </c>
      <c r="C84" s="21"/>
      <c r="D84" s="21">
        <f>C84-F84</f>
        <v>0</v>
      </c>
      <c r="E84" s="21"/>
      <c r="F84" s="33"/>
    </row>
    <row r="85" spans="1:7" ht="13.5" thickBot="1" x14ac:dyDescent="0.25">
      <c r="A85" s="48"/>
      <c r="B85" s="39" t="s">
        <v>21</v>
      </c>
      <c r="C85" s="89">
        <v>24</v>
      </c>
      <c r="D85" s="89">
        <f>C85-F85</f>
        <v>14</v>
      </c>
      <c r="E85" s="89"/>
      <c r="F85" s="90">
        <v>10</v>
      </c>
    </row>
    <row r="86" spans="1:7" x14ac:dyDescent="0.2">
      <c r="A86" s="16" t="s">
        <v>53</v>
      </c>
      <c r="B86" s="31" t="s">
        <v>54</v>
      </c>
      <c r="C86" s="18">
        <f>C87+C88+C89</f>
        <v>716.5</v>
      </c>
      <c r="D86" s="18">
        <f>D87+D88+D89</f>
        <v>700.5</v>
      </c>
      <c r="E86" s="18">
        <f>E87+E88+E89</f>
        <v>566</v>
      </c>
      <c r="F86" s="32">
        <f>F87+F88+F89</f>
        <v>16</v>
      </c>
    </row>
    <row r="87" spans="1:7" x14ac:dyDescent="0.2">
      <c r="A87" s="19"/>
      <c r="B87" s="20" t="s">
        <v>24</v>
      </c>
      <c r="C87" s="21">
        <v>692.5</v>
      </c>
      <c r="D87" s="21">
        <f>C87-F87</f>
        <v>682.5</v>
      </c>
      <c r="E87" s="21">
        <v>566</v>
      </c>
      <c r="F87" s="33">
        <v>10</v>
      </c>
    </row>
    <row r="88" spans="1:7" x14ac:dyDescent="0.2">
      <c r="A88" s="22"/>
      <c r="B88" s="20" t="s">
        <v>18</v>
      </c>
      <c r="C88" s="24"/>
      <c r="D88" s="24">
        <f>C88-F88</f>
        <v>0</v>
      </c>
      <c r="E88" s="24"/>
      <c r="F88" s="37"/>
    </row>
    <row r="89" spans="1:7" ht="13.5" thickBot="1" x14ac:dyDescent="0.25">
      <c r="A89" s="45"/>
      <c r="B89" s="28" t="s">
        <v>21</v>
      </c>
      <c r="C89" s="50">
        <v>24</v>
      </c>
      <c r="D89" s="50">
        <f>C89-F89</f>
        <v>18</v>
      </c>
      <c r="E89" s="50"/>
      <c r="F89" s="51">
        <v>6</v>
      </c>
    </row>
    <row r="90" spans="1:7" x14ac:dyDescent="0.2">
      <c r="A90" s="16" t="s">
        <v>55</v>
      </c>
      <c r="B90" s="31" t="s">
        <v>56</v>
      </c>
      <c r="C90" s="35">
        <f>C91+C92+C93</f>
        <v>381.6</v>
      </c>
      <c r="D90" s="35">
        <f>D91+D92+D93</f>
        <v>367.8</v>
      </c>
      <c r="E90" s="41">
        <f>E91+E92+E93</f>
        <v>281.3</v>
      </c>
      <c r="F90" s="36">
        <f>F91+F92+F93</f>
        <v>13.8</v>
      </c>
    </row>
    <row r="91" spans="1:7" x14ac:dyDescent="0.2">
      <c r="A91" s="19"/>
      <c r="B91" s="52" t="s">
        <v>24</v>
      </c>
      <c r="C91" s="92">
        <v>360</v>
      </c>
      <c r="D91" s="92">
        <f>C91-F91</f>
        <v>346.2</v>
      </c>
      <c r="E91" s="105">
        <v>281.3</v>
      </c>
      <c r="F91" s="106">
        <v>13.8</v>
      </c>
      <c r="G91" s="107"/>
    </row>
    <row r="92" spans="1:7" x14ac:dyDescent="0.2">
      <c r="A92" s="53"/>
      <c r="B92" s="54" t="s">
        <v>18</v>
      </c>
      <c r="C92" s="24"/>
      <c r="D92" s="24">
        <f>C92-F92</f>
        <v>0</v>
      </c>
      <c r="E92" s="24"/>
      <c r="F92" s="37"/>
    </row>
    <row r="93" spans="1:7" ht="13.5" thickBot="1" x14ac:dyDescent="0.25">
      <c r="A93" s="48"/>
      <c r="B93" s="55" t="s">
        <v>21</v>
      </c>
      <c r="C93" s="39">
        <v>21.6</v>
      </c>
      <c r="D93" s="39">
        <f>C93-F93</f>
        <v>21.6</v>
      </c>
      <c r="E93" s="39"/>
      <c r="F93" s="40"/>
    </row>
    <row r="94" spans="1:7" ht="14.25" customHeight="1" x14ac:dyDescent="0.2">
      <c r="A94" s="112" t="s">
        <v>57</v>
      </c>
      <c r="B94" s="113" t="s">
        <v>111</v>
      </c>
      <c r="C94" s="18">
        <f>SUM(C95:C99)</f>
        <v>1512.7</v>
      </c>
      <c r="D94" s="18">
        <f t="shared" ref="D94:F94" si="2">SUM(D95:D99)</f>
        <v>1304.0000000000002</v>
      </c>
      <c r="E94" s="18">
        <f t="shared" si="2"/>
        <v>1023.9000000000001</v>
      </c>
      <c r="F94" s="32">
        <f t="shared" si="2"/>
        <v>208.7</v>
      </c>
    </row>
    <row r="95" spans="1:7" x14ac:dyDescent="0.2">
      <c r="A95" s="56"/>
      <c r="B95" s="20" t="s">
        <v>24</v>
      </c>
      <c r="C95" s="21">
        <v>652.20000000000005</v>
      </c>
      <c r="D95" s="21">
        <f>C95-F95</f>
        <v>652.20000000000005</v>
      </c>
      <c r="E95" s="21">
        <v>521.1</v>
      </c>
      <c r="F95" s="33"/>
    </row>
    <row r="96" spans="1:7" x14ac:dyDescent="0.2">
      <c r="A96" s="91"/>
      <c r="B96" s="20" t="s">
        <v>17</v>
      </c>
      <c r="C96" s="21">
        <v>108.9</v>
      </c>
      <c r="D96" s="21">
        <f>C96-F96</f>
        <v>0</v>
      </c>
      <c r="E96" s="21"/>
      <c r="F96" s="33">
        <v>108.9</v>
      </c>
    </row>
    <row r="97" spans="1:6" x14ac:dyDescent="0.2">
      <c r="A97" s="22"/>
      <c r="B97" s="20" t="s">
        <v>18</v>
      </c>
      <c r="C97" s="21">
        <v>390.7</v>
      </c>
      <c r="D97" s="21">
        <f>C97-F97</f>
        <v>390.7</v>
      </c>
      <c r="E97" s="21">
        <v>332.8</v>
      </c>
      <c r="F97" s="33"/>
    </row>
    <row r="98" spans="1:6" x14ac:dyDescent="0.2">
      <c r="A98" s="22"/>
      <c r="B98" s="26" t="s">
        <v>107</v>
      </c>
      <c r="C98" s="110">
        <v>143.5</v>
      </c>
      <c r="D98" s="21">
        <f>C98-F98</f>
        <v>54.7</v>
      </c>
      <c r="E98" s="110">
        <v>49.5</v>
      </c>
      <c r="F98" s="111">
        <v>88.8</v>
      </c>
    </row>
    <row r="99" spans="1:6" ht="13.5" thickBot="1" x14ac:dyDescent="0.25">
      <c r="A99" s="27"/>
      <c r="B99" s="28" t="s">
        <v>21</v>
      </c>
      <c r="C99" s="39">
        <v>217.4</v>
      </c>
      <c r="D99" s="39">
        <f>C99-F99</f>
        <v>206.4</v>
      </c>
      <c r="E99" s="39">
        <v>120.5</v>
      </c>
      <c r="F99" s="40">
        <v>11</v>
      </c>
    </row>
    <row r="100" spans="1:6" x14ac:dyDescent="0.2">
      <c r="A100" s="16" t="s">
        <v>58</v>
      </c>
      <c r="B100" s="31" t="s">
        <v>59</v>
      </c>
      <c r="C100" s="35">
        <f>C101+C102+C103</f>
        <v>300.39999999999998</v>
      </c>
      <c r="D100" s="35">
        <f>D101+D102+D103</f>
        <v>281.2</v>
      </c>
      <c r="E100" s="35">
        <f>E101+E102+E103</f>
        <v>219.9</v>
      </c>
      <c r="F100" s="36">
        <f>F101+F102+F103</f>
        <v>19.2</v>
      </c>
    </row>
    <row r="101" spans="1:6" x14ac:dyDescent="0.2">
      <c r="A101" s="19"/>
      <c r="B101" s="20" t="s">
        <v>24</v>
      </c>
      <c r="C101" s="24">
        <v>74.3</v>
      </c>
      <c r="D101" s="24">
        <f>C101-F101</f>
        <v>55.099999999999994</v>
      </c>
      <c r="E101" s="24">
        <v>30.6</v>
      </c>
      <c r="F101" s="37">
        <v>19.2</v>
      </c>
    </row>
    <row r="102" spans="1:6" x14ac:dyDescent="0.2">
      <c r="A102" s="22"/>
      <c r="B102" s="20" t="s">
        <v>18</v>
      </c>
      <c r="C102" s="24">
        <v>197.1</v>
      </c>
      <c r="D102" s="24">
        <f>C102-F102</f>
        <v>197.1</v>
      </c>
      <c r="E102" s="24">
        <v>164.3</v>
      </c>
      <c r="F102" s="37"/>
    </row>
    <row r="103" spans="1:6" ht="13.5" thickBot="1" x14ac:dyDescent="0.25">
      <c r="A103" s="27"/>
      <c r="B103" s="28" t="s">
        <v>21</v>
      </c>
      <c r="C103" s="39">
        <v>29</v>
      </c>
      <c r="D103" s="39">
        <f>C103-F103</f>
        <v>29</v>
      </c>
      <c r="E103" s="39">
        <v>25</v>
      </c>
      <c r="F103" s="40"/>
    </row>
    <row r="104" spans="1:6" x14ac:dyDescent="0.2">
      <c r="A104" s="16" t="s">
        <v>60</v>
      </c>
      <c r="B104" s="31" t="s">
        <v>61</v>
      </c>
      <c r="C104" s="35">
        <f>C105+C106+C107+C108</f>
        <v>209.2</v>
      </c>
      <c r="D104" s="35">
        <f>D105+D106+D107+D108</f>
        <v>206.6</v>
      </c>
      <c r="E104" s="35">
        <f>E105+E106+E107+E108</f>
        <v>174.8</v>
      </c>
      <c r="F104" s="36">
        <f>F105+F106+F107+F108</f>
        <v>2.6</v>
      </c>
    </row>
    <row r="105" spans="1:6" x14ac:dyDescent="0.2">
      <c r="A105" s="19"/>
      <c r="B105" s="20" t="s">
        <v>24</v>
      </c>
      <c r="C105" s="24">
        <v>156</v>
      </c>
      <c r="D105" s="24">
        <f>C105-F105</f>
        <v>156</v>
      </c>
      <c r="E105" s="24">
        <v>128.4</v>
      </c>
      <c r="F105" s="37"/>
    </row>
    <row r="106" spans="1:6" x14ac:dyDescent="0.2">
      <c r="A106" s="22"/>
      <c r="B106" s="20" t="s">
        <v>18</v>
      </c>
      <c r="C106" s="24"/>
      <c r="D106" s="24">
        <f>C106-F106</f>
        <v>0</v>
      </c>
      <c r="E106" s="24"/>
      <c r="F106" s="37"/>
    </row>
    <row r="107" spans="1:6" x14ac:dyDescent="0.2">
      <c r="A107" s="22"/>
      <c r="B107" s="20" t="s">
        <v>112</v>
      </c>
      <c r="C107" s="24">
        <v>47.1</v>
      </c>
      <c r="D107" s="24">
        <f>C107-F107</f>
        <v>47.1</v>
      </c>
      <c r="E107" s="24">
        <v>46.4</v>
      </c>
      <c r="F107" s="37"/>
    </row>
    <row r="108" spans="1:6" ht="13.5" thickBot="1" x14ac:dyDescent="0.25">
      <c r="A108" s="27"/>
      <c r="B108" s="28" t="s">
        <v>21</v>
      </c>
      <c r="C108" s="39">
        <v>6.1</v>
      </c>
      <c r="D108" s="39">
        <f>C108-F108</f>
        <v>3.4999999999999996</v>
      </c>
      <c r="E108" s="39"/>
      <c r="F108" s="40">
        <v>2.6</v>
      </c>
    </row>
    <row r="109" spans="1:6" x14ac:dyDescent="0.2">
      <c r="A109" s="16" t="s">
        <v>62</v>
      </c>
      <c r="B109" s="31" t="s">
        <v>63</v>
      </c>
      <c r="C109" s="35">
        <f>C110+C111+C112+C113</f>
        <v>1028.3</v>
      </c>
      <c r="D109" s="35">
        <f>D110+D111+D112+D113</f>
        <v>1028.3</v>
      </c>
      <c r="E109" s="35">
        <f>E110+E111+E112+E113</f>
        <v>911.5</v>
      </c>
      <c r="F109" s="36">
        <f>F110+F111+F112+F113</f>
        <v>0</v>
      </c>
    </row>
    <row r="110" spans="1:6" x14ac:dyDescent="0.2">
      <c r="A110" s="19"/>
      <c r="B110" s="20" t="s">
        <v>24</v>
      </c>
      <c r="C110" s="24">
        <v>221</v>
      </c>
      <c r="D110" s="24">
        <f>C110-F110</f>
        <v>221</v>
      </c>
      <c r="E110" s="24">
        <v>137</v>
      </c>
      <c r="F110" s="37"/>
    </row>
    <row r="111" spans="1:6" x14ac:dyDescent="0.2">
      <c r="A111" s="22"/>
      <c r="B111" s="20" t="s">
        <v>18</v>
      </c>
      <c r="C111" s="24"/>
      <c r="D111" s="24">
        <f>C111-F111</f>
        <v>0</v>
      </c>
      <c r="E111" s="24"/>
      <c r="F111" s="37"/>
    </row>
    <row r="112" spans="1:6" x14ac:dyDescent="0.2">
      <c r="A112" s="22"/>
      <c r="B112" s="20" t="s">
        <v>112</v>
      </c>
      <c r="C112" s="24">
        <v>805.7</v>
      </c>
      <c r="D112" s="24">
        <f>C112-F112</f>
        <v>805.7</v>
      </c>
      <c r="E112" s="24">
        <v>774.2</v>
      </c>
      <c r="F112" s="37"/>
    </row>
    <row r="113" spans="1:6" ht="13.5" thickBot="1" x14ac:dyDescent="0.25">
      <c r="A113" s="27"/>
      <c r="B113" s="28" t="s">
        <v>21</v>
      </c>
      <c r="C113" s="39">
        <v>1.6</v>
      </c>
      <c r="D113" s="39">
        <f>C113-F113</f>
        <v>1.6</v>
      </c>
      <c r="E113" s="39">
        <v>0.3</v>
      </c>
      <c r="F113" s="40"/>
    </row>
    <row r="114" spans="1:6" x14ac:dyDescent="0.2">
      <c r="A114" s="16" t="s">
        <v>64</v>
      </c>
      <c r="B114" s="31" t="s">
        <v>65</v>
      </c>
      <c r="C114" s="35">
        <f>C115+C116+C117+C118</f>
        <v>837.5</v>
      </c>
      <c r="D114" s="35">
        <f>D115+D116+D117+D118</f>
        <v>837.5</v>
      </c>
      <c r="E114" s="35">
        <f>E115+E116+E117+E118</f>
        <v>752.6</v>
      </c>
      <c r="F114" s="36">
        <f>F115+F116+F117+F118</f>
        <v>0</v>
      </c>
    </row>
    <row r="115" spans="1:6" x14ac:dyDescent="0.2">
      <c r="A115" s="19"/>
      <c r="B115" s="20" t="s">
        <v>24</v>
      </c>
      <c r="C115" s="24">
        <v>203</v>
      </c>
      <c r="D115" s="24">
        <f>C115-F115</f>
        <v>203</v>
      </c>
      <c r="E115" s="24">
        <v>148.5</v>
      </c>
      <c r="F115" s="37"/>
    </row>
    <row r="116" spans="1:6" x14ac:dyDescent="0.2">
      <c r="A116" s="22"/>
      <c r="B116" s="20" t="s">
        <v>18</v>
      </c>
      <c r="C116" s="24"/>
      <c r="D116" s="24">
        <f>C116-F116</f>
        <v>0</v>
      </c>
      <c r="E116" s="24"/>
      <c r="F116" s="37"/>
    </row>
    <row r="117" spans="1:6" x14ac:dyDescent="0.2">
      <c r="A117" s="22"/>
      <c r="B117" s="20" t="s">
        <v>112</v>
      </c>
      <c r="C117" s="24">
        <v>632.20000000000005</v>
      </c>
      <c r="D117" s="24">
        <f>C117-F117</f>
        <v>632.20000000000005</v>
      </c>
      <c r="E117" s="24">
        <v>603.5</v>
      </c>
      <c r="F117" s="37"/>
    </row>
    <row r="118" spans="1:6" ht="13.5" thickBot="1" x14ac:dyDescent="0.25">
      <c r="A118" s="27"/>
      <c r="B118" s="28" t="s">
        <v>21</v>
      </c>
      <c r="C118" s="39">
        <v>2.2999999999999998</v>
      </c>
      <c r="D118" s="39">
        <f>C118-F118</f>
        <v>2.2999999999999998</v>
      </c>
      <c r="E118" s="39">
        <v>0.6</v>
      </c>
      <c r="F118" s="40"/>
    </row>
    <row r="119" spans="1:6" x14ac:dyDescent="0.2">
      <c r="A119" s="16" t="s">
        <v>66</v>
      </c>
      <c r="B119" s="31" t="s">
        <v>67</v>
      </c>
      <c r="C119" s="35">
        <f>C120+C121+C122+C123</f>
        <v>726.6</v>
      </c>
      <c r="D119" s="35">
        <f>D120+D121+D122+D123</f>
        <v>726.6</v>
      </c>
      <c r="E119" s="35">
        <f>E120+E121+E122+E123</f>
        <v>628.20000000000005</v>
      </c>
      <c r="F119" s="36">
        <f>F120+F121+F122+F123</f>
        <v>0</v>
      </c>
    </row>
    <row r="120" spans="1:6" x14ac:dyDescent="0.2">
      <c r="A120" s="19"/>
      <c r="B120" s="20" t="s">
        <v>24</v>
      </c>
      <c r="C120" s="24">
        <v>199</v>
      </c>
      <c r="D120" s="24">
        <f>C120-F120</f>
        <v>199</v>
      </c>
      <c r="E120" s="24">
        <v>130.4</v>
      </c>
      <c r="F120" s="37"/>
    </row>
    <row r="121" spans="1:6" x14ac:dyDescent="0.2">
      <c r="A121" s="22"/>
      <c r="B121" s="20" t="s">
        <v>18</v>
      </c>
      <c r="C121" s="24"/>
      <c r="D121" s="24">
        <f>C121-F121</f>
        <v>0</v>
      </c>
      <c r="E121" s="24"/>
      <c r="F121" s="37"/>
    </row>
    <row r="122" spans="1:6" x14ac:dyDescent="0.2">
      <c r="A122" s="22"/>
      <c r="B122" s="20" t="s">
        <v>112</v>
      </c>
      <c r="C122" s="24">
        <v>516.6</v>
      </c>
      <c r="D122" s="24">
        <f>C122-F122</f>
        <v>516.6</v>
      </c>
      <c r="E122" s="24">
        <v>497.8</v>
      </c>
      <c r="F122" s="37"/>
    </row>
    <row r="123" spans="1:6" ht="13.5" thickBot="1" x14ac:dyDescent="0.25">
      <c r="A123" s="27"/>
      <c r="B123" s="28" t="s">
        <v>21</v>
      </c>
      <c r="C123" s="39">
        <v>11</v>
      </c>
      <c r="D123" s="39">
        <f>C123-F123</f>
        <v>11</v>
      </c>
      <c r="E123" s="39"/>
      <c r="F123" s="40"/>
    </row>
    <row r="124" spans="1:6" x14ac:dyDescent="0.2">
      <c r="A124" s="16" t="s">
        <v>68</v>
      </c>
      <c r="B124" s="31" t="s">
        <v>69</v>
      </c>
      <c r="C124" s="35">
        <f>C125+C126+C127+C128</f>
        <v>809.1</v>
      </c>
      <c r="D124" s="35">
        <f>D125+D126+D127+D128</f>
        <v>809.1</v>
      </c>
      <c r="E124" s="35">
        <f>E125+E126+E127+E128</f>
        <v>696.8</v>
      </c>
      <c r="F124" s="36">
        <f>F125+F126+F127+F128</f>
        <v>0</v>
      </c>
    </row>
    <row r="125" spans="1:6" x14ac:dyDescent="0.2">
      <c r="A125" s="19"/>
      <c r="B125" s="20" t="s">
        <v>24</v>
      </c>
      <c r="C125" s="24">
        <v>272.3</v>
      </c>
      <c r="D125" s="24">
        <f>C125-F125</f>
        <v>272.3</v>
      </c>
      <c r="E125" s="24">
        <v>206.9</v>
      </c>
      <c r="F125" s="37"/>
    </row>
    <row r="126" spans="1:6" x14ac:dyDescent="0.2">
      <c r="A126" s="22"/>
      <c r="B126" s="20" t="s">
        <v>18</v>
      </c>
      <c r="C126" s="24"/>
      <c r="D126" s="24">
        <f>C126-F126</f>
        <v>0</v>
      </c>
      <c r="E126" s="24"/>
      <c r="F126" s="37"/>
    </row>
    <row r="127" spans="1:6" x14ac:dyDescent="0.2">
      <c r="A127" s="22"/>
      <c r="B127" s="20" t="s">
        <v>112</v>
      </c>
      <c r="C127" s="24">
        <v>508.3</v>
      </c>
      <c r="D127" s="24">
        <f>C127-F127</f>
        <v>508.3</v>
      </c>
      <c r="E127" s="24">
        <v>489.9</v>
      </c>
      <c r="F127" s="37"/>
    </row>
    <row r="128" spans="1:6" ht="13.5" thickBot="1" x14ac:dyDescent="0.25">
      <c r="A128" s="27"/>
      <c r="B128" s="28" t="s">
        <v>21</v>
      </c>
      <c r="C128" s="39">
        <v>28.5</v>
      </c>
      <c r="D128" s="39">
        <f>C128-F128</f>
        <v>28.5</v>
      </c>
      <c r="E128" s="39"/>
      <c r="F128" s="40"/>
    </row>
    <row r="129" spans="1:6" x14ac:dyDescent="0.2">
      <c r="A129" s="16" t="s">
        <v>70</v>
      </c>
      <c r="B129" s="31" t="s">
        <v>71</v>
      </c>
      <c r="C129" s="35">
        <f>C130+C131+C132+C133</f>
        <v>571.90000000000009</v>
      </c>
      <c r="D129" s="35">
        <f>D130+D131+D132+D133</f>
        <v>571.90000000000009</v>
      </c>
      <c r="E129" s="35">
        <f>E130+E131+E132+E133</f>
        <v>494.1</v>
      </c>
      <c r="F129" s="36">
        <f>F130+F131+F132+F133</f>
        <v>0</v>
      </c>
    </row>
    <row r="130" spans="1:6" x14ac:dyDescent="0.2">
      <c r="A130" s="19"/>
      <c r="B130" s="20" t="s">
        <v>24</v>
      </c>
      <c r="C130" s="24">
        <v>163.69999999999999</v>
      </c>
      <c r="D130" s="24">
        <f>C130-F130</f>
        <v>163.69999999999999</v>
      </c>
      <c r="E130" s="21">
        <v>110.9</v>
      </c>
      <c r="F130" s="33"/>
    </row>
    <row r="131" spans="1:6" x14ac:dyDescent="0.2">
      <c r="A131" s="22"/>
      <c r="B131" s="20" t="s">
        <v>18</v>
      </c>
      <c r="C131" s="24"/>
      <c r="D131" s="24">
        <f>C131-F131</f>
        <v>0</v>
      </c>
      <c r="E131" s="21"/>
      <c r="F131" s="33"/>
    </row>
    <row r="132" spans="1:6" x14ac:dyDescent="0.2">
      <c r="A132" s="22"/>
      <c r="B132" s="20" t="s">
        <v>112</v>
      </c>
      <c r="C132" s="24">
        <v>397</v>
      </c>
      <c r="D132" s="24">
        <f>C132-F132</f>
        <v>397</v>
      </c>
      <c r="E132" s="88">
        <v>383.2</v>
      </c>
      <c r="F132" s="33"/>
    </row>
    <row r="133" spans="1:6" ht="13.5" thickBot="1" x14ac:dyDescent="0.25">
      <c r="A133" s="27"/>
      <c r="B133" s="28" t="s">
        <v>21</v>
      </c>
      <c r="C133" s="39">
        <v>11.2</v>
      </c>
      <c r="D133" s="39">
        <f>C133-F133</f>
        <v>11.2</v>
      </c>
      <c r="E133" s="39"/>
      <c r="F133" s="40"/>
    </row>
    <row r="134" spans="1:6" x14ac:dyDescent="0.2">
      <c r="A134" s="16" t="s">
        <v>72</v>
      </c>
      <c r="B134" s="31" t="s">
        <v>108</v>
      </c>
      <c r="C134" s="35">
        <f>C135+C136+C137+C138</f>
        <v>735.6</v>
      </c>
      <c r="D134" s="35">
        <f>D135+D136+D137+D138</f>
        <v>732.7</v>
      </c>
      <c r="E134" s="35">
        <f>E135+E136+E137+E138</f>
        <v>667.3</v>
      </c>
      <c r="F134" s="36">
        <f>F135+F136+F137+F138</f>
        <v>2.9</v>
      </c>
    </row>
    <row r="135" spans="1:6" x14ac:dyDescent="0.2">
      <c r="A135" s="19"/>
      <c r="B135" s="20" t="s">
        <v>24</v>
      </c>
      <c r="C135" s="24">
        <v>151.4</v>
      </c>
      <c r="D135" s="24">
        <f>C135-F135</f>
        <v>149.4</v>
      </c>
      <c r="E135" s="24">
        <v>111.3</v>
      </c>
      <c r="F135" s="37">
        <v>2</v>
      </c>
    </row>
    <row r="136" spans="1:6" x14ac:dyDescent="0.2">
      <c r="A136" s="22"/>
      <c r="B136" s="20" t="s">
        <v>18</v>
      </c>
      <c r="C136" s="24"/>
      <c r="D136" s="24">
        <f>C136-F136</f>
        <v>0</v>
      </c>
      <c r="E136" s="24"/>
      <c r="F136" s="37"/>
    </row>
    <row r="137" spans="1:6" x14ac:dyDescent="0.2">
      <c r="A137" s="22"/>
      <c r="B137" s="20" t="s">
        <v>112</v>
      </c>
      <c r="C137" s="24">
        <v>581</v>
      </c>
      <c r="D137" s="24">
        <f>C137-F137</f>
        <v>580.1</v>
      </c>
      <c r="E137" s="24">
        <v>556</v>
      </c>
      <c r="F137" s="37">
        <v>0.9</v>
      </c>
    </row>
    <row r="138" spans="1:6" ht="13.5" thickBot="1" x14ac:dyDescent="0.25">
      <c r="A138" s="27"/>
      <c r="B138" s="28" t="s">
        <v>21</v>
      </c>
      <c r="C138" s="39">
        <v>3.2</v>
      </c>
      <c r="D138" s="39">
        <f>C138-F138</f>
        <v>3.2</v>
      </c>
      <c r="E138" s="39"/>
      <c r="F138" s="40"/>
    </row>
    <row r="139" spans="1:6" x14ac:dyDescent="0.2">
      <c r="A139" s="16" t="s">
        <v>73</v>
      </c>
      <c r="B139" s="31" t="s">
        <v>74</v>
      </c>
      <c r="C139" s="35">
        <f>C140+C141+C142+C143</f>
        <v>1203.8000000000002</v>
      </c>
      <c r="D139" s="35">
        <f>D140+D141+D142+D143</f>
        <v>1203.8000000000002</v>
      </c>
      <c r="E139" s="35">
        <f>E140+E141+E142+E143</f>
        <v>1047.6000000000001</v>
      </c>
      <c r="F139" s="36">
        <f>F140+F141+F142+F143</f>
        <v>0</v>
      </c>
    </row>
    <row r="140" spans="1:6" x14ac:dyDescent="0.2">
      <c r="A140" s="19"/>
      <c r="B140" s="20" t="s">
        <v>24</v>
      </c>
      <c r="C140" s="24">
        <v>316.60000000000002</v>
      </c>
      <c r="D140" s="24">
        <f>C140-F140</f>
        <v>316.60000000000002</v>
      </c>
      <c r="E140" s="24">
        <v>195.9</v>
      </c>
      <c r="F140" s="37"/>
    </row>
    <row r="141" spans="1:6" x14ac:dyDescent="0.2">
      <c r="A141" s="22"/>
      <c r="B141" s="20" t="s">
        <v>18</v>
      </c>
      <c r="C141" s="24"/>
      <c r="D141" s="24">
        <f>C141-F141</f>
        <v>0</v>
      </c>
      <c r="E141" s="24"/>
      <c r="F141" s="37"/>
    </row>
    <row r="142" spans="1:6" x14ac:dyDescent="0.2">
      <c r="A142" s="22"/>
      <c r="B142" s="20" t="s">
        <v>112</v>
      </c>
      <c r="C142" s="24">
        <v>882.2</v>
      </c>
      <c r="D142" s="24">
        <f>C142-F142</f>
        <v>882.2</v>
      </c>
      <c r="E142" s="24">
        <v>851.7</v>
      </c>
      <c r="F142" s="37"/>
    </row>
    <row r="143" spans="1:6" ht="13.5" thickBot="1" x14ac:dyDescent="0.25">
      <c r="A143" s="27"/>
      <c r="B143" s="28" t="s">
        <v>21</v>
      </c>
      <c r="C143" s="39">
        <v>5</v>
      </c>
      <c r="D143" s="39">
        <f>C143-F143</f>
        <v>5</v>
      </c>
      <c r="E143" s="39"/>
      <c r="F143" s="40"/>
    </row>
    <row r="144" spans="1:6" x14ac:dyDescent="0.2">
      <c r="A144" s="16" t="s">
        <v>75</v>
      </c>
      <c r="B144" s="31" t="s">
        <v>76</v>
      </c>
      <c r="C144" s="35">
        <f>C145+C146+C147+C148</f>
        <v>450.5</v>
      </c>
      <c r="D144" s="35">
        <f>D145+D146+D147+D148</f>
        <v>450.5</v>
      </c>
      <c r="E144" s="35">
        <f>E145+E146+E147+E148</f>
        <v>388.59999999999997</v>
      </c>
      <c r="F144" s="36">
        <f>F145+F146+F147+F148</f>
        <v>0</v>
      </c>
    </row>
    <row r="145" spans="1:6" x14ac:dyDescent="0.2">
      <c r="A145" s="19"/>
      <c r="B145" s="20" t="s">
        <v>24</v>
      </c>
      <c r="C145" s="24">
        <v>148.9</v>
      </c>
      <c r="D145" s="24">
        <f>C145-F145</f>
        <v>148.9</v>
      </c>
      <c r="E145" s="24">
        <v>103.7</v>
      </c>
      <c r="F145" s="37"/>
    </row>
    <row r="146" spans="1:6" x14ac:dyDescent="0.2">
      <c r="A146" s="22"/>
      <c r="B146" s="20" t="s">
        <v>18</v>
      </c>
      <c r="C146" s="24"/>
      <c r="D146" s="24">
        <f>C146-F146</f>
        <v>0</v>
      </c>
      <c r="E146" s="24"/>
      <c r="F146" s="37"/>
    </row>
    <row r="147" spans="1:6" x14ac:dyDescent="0.2">
      <c r="A147" s="22"/>
      <c r="B147" s="20" t="s">
        <v>112</v>
      </c>
      <c r="C147" s="24">
        <v>296.5</v>
      </c>
      <c r="D147" s="24">
        <f>C147-F147</f>
        <v>296.5</v>
      </c>
      <c r="E147" s="24">
        <v>284.89999999999998</v>
      </c>
      <c r="F147" s="37"/>
    </row>
    <row r="148" spans="1:6" ht="13.5" thickBot="1" x14ac:dyDescent="0.25">
      <c r="A148" s="27"/>
      <c r="B148" s="28" t="s">
        <v>21</v>
      </c>
      <c r="C148" s="39">
        <v>5.0999999999999996</v>
      </c>
      <c r="D148" s="39">
        <f>C148-F148</f>
        <v>5.0999999999999996</v>
      </c>
      <c r="E148" s="39"/>
      <c r="F148" s="40"/>
    </row>
    <row r="149" spans="1:6" x14ac:dyDescent="0.2">
      <c r="A149" s="16" t="s">
        <v>94</v>
      </c>
      <c r="B149" s="31" t="s">
        <v>77</v>
      </c>
      <c r="C149" s="35">
        <f>C150+C151+C152+C153</f>
        <v>400.8</v>
      </c>
      <c r="D149" s="35">
        <f>D150+D151+D152+D153</f>
        <v>400.8</v>
      </c>
      <c r="E149" s="35">
        <f>E150+E151+E152+E153</f>
        <v>339.1</v>
      </c>
      <c r="F149" s="36">
        <f>F150+F151+F152+F153</f>
        <v>0</v>
      </c>
    </row>
    <row r="150" spans="1:6" x14ac:dyDescent="0.2">
      <c r="A150" s="19"/>
      <c r="B150" s="20" t="s">
        <v>24</v>
      </c>
      <c r="C150" s="24">
        <v>147.19999999999999</v>
      </c>
      <c r="D150" s="24">
        <f>C150-F150</f>
        <v>147.19999999999999</v>
      </c>
      <c r="E150" s="21">
        <v>98</v>
      </c>
      <c r="F150" s="37"/>
    </row>
    <row r="151" spans="1:6" x14ac:dyDescent="0.2">
      <c r="A151" s="22"/>
      <c r="B151" s="20" t="s">
        <v>18</v>
      </c>
      <c r="C151" s="24"/>
      <c r="D151" s="24">
        <f>C151-F151</f>
        <v>0</v>
      </c>
      <c r="E151" s="21"/>
      <c r="F151" s="37"/>
    </row>
    <row r="152" spans="1:6" x14ac:dyDescent="0.2">
      <c r="A152" s="22"/>
      <c r="B152" s="20" t="s">
        <v>112</v>
      </c>
      <c r="C152" s="24">
        <v>248.9</v>
      </c>
      <c r="D152" s="24">
        <f>C152-F152</f>
        <v>248.9</v>
      </c>
      <c r="E152" s="21">
        <v>241.1</v>
      </c>
      <c r="F152" s="37"/>
    </row>
    <row r="153" spans="1:6" ht="13.5" thickBot="1" x14ac:dyDescent="0.25">
      <c r="A153" s="27"/>
      <c r="B153" s="28" t="s">
        <v>21</v>
      </c>
      <c r="C153" s="39">
        <v>4.7</v>
      </c>
      <c r="D153" s="39">
        <f>C153-F153</f>
        <v>4.7</v>
      </c>
      <c r="E153" s="29"/>
      <c r="F153" s="40"/>
    </row>
    <row r="154" spans="1:6" x14ac:dyDescent="0.2">
      <c r="A154" s="47" t="s">
        <v>95</v>
      </c>
      <c r="B154" s="57" t="s">
        <v>78</v>
      </c>
      <c r="C154" s="35">
        <f>C155+C156+C157+C158</f>
        <v>268.3</v>
      </c>
      <c r="D154" s="35">
        <f>D155+D156+D157+D158</f>
        <v>265.3</v>
      </c>
      <c r="E154" s="35">
        <f>E155+E156+E157+E158</f>
        <v>212.9</v>
      </c>
      <c r="F154" s="36">
        <f>F155+F156+F157+F158</f>
        <v>3</v>
      </c>
    </row>
    <row r="155" spans="1:6" x14ac:dyDescent="0.2">
      <c r="A155" s="58"/>
      <c r="B155" s="24" t="s">
        <v>24</v>
      </c>
      <c r="C155" s="24">
        <v>72.3</v>
      </c>
      <c r="D155" s="24">
        <f>C155-F155</f>
        <v>69.3</v>
      </c>
      <c r="E155" s="24">
        <v>42.6</v>
      </c>
      <c r="F155" s="37">
        <v>3</v>
      </c>
    </row>
    <row r="156" spans="1:6" x14ac:dyDescent="0.2">
      <c r="A156" s="58"/>
      <c r="B156" s="24" t="s">
        <v>18</v>
      </c>
      <c r="C156" s="24"/>
      <c r="D156" s="24">
        <f>C156-F156</f>
        <v>0</v>
      </c>
      <c r="E156" s="24"/>
      <c r="F156" s="37"/>
    </row>
    <row r="157" spans="1:6" x14ac:dyDescent="0.2">
      <c r="A157" s="58"/>
      <c r="B157" s="20" t="s">
        <v>112</v>
      </c>
      <c r="C157" s="24">
        <v>193.7</v>
      </c>
      <c r="D157" s="24">
        <f>C157-F157</f>
        <v>193.7</v>
      </c>
      <c r="E157" s="24">
        <v>170.3</v>
      </c>
      <c r="F157" s="37"/>
    </row>
    <row r="158" spans="1:6" ht="13.5" thickBot="1" x14ac:dyDescent="0.25">
      <c r="A158" s="59"/>
      <c r="B158" s="39" t="s">
        <v>21</v>
      </c>
      <c r="C158" s="29">
        <v>2.2999999999999998</v>
      </c>
      <c r="D158" s="39">
        <f>C158-F158</f>
        <v>2.2999999999999998</v>
      </c>
      <c r="E158" s="39"/>
      <c r="F158" s="40"/>
    </row>
    <row r="159" spans="1:6" x14ac:dyDescent="0.2">
      <c r="A159" s="16" t="s">
        <v>96</v>
      </c>
      <c r="B159" s="31" t="s">
        <v>79</v>
      </c>
      <c r="C159" s="35">
        <f>C160+C161+C162+C163</f>
        <v>452.30000000000007</v>
      </c>
      <c r="D159" s="35">
        <f>D160+D161+D162+D163</f>
        <v>452.30000000000007</v>
      </c>
      <c r="E159" s="35">
        <f>E160+E161+E162+E163</f>
        <v>357.3</v>
      </c>
      <c r="F159" s="36">
        <f>F160+F161+F162+F163</f>
        <v>0</v>
      </c>
    </row>
    <row r="160" spans="1:6" x14ac:dyDescent="0.2">
      <c r="A160" s="19"/>
      <c r="B160" s="20" t="s">
        <v>24</v>
      </c>
      <c r="C160" s="24">
        <v>267.60000000000002</v>
      </c>
      <c r="D160" s="24">
        <f>C160-F160</f>
        <v>267.60000000000002</v>
      </c>
      <c r="E160" s="24">
        <v>221</v>
      </c>
      <c r="F160" s="37"/>
    </row>
    <row r="161" spans="1:6" x14ac:dyDescent="0.2">
      <c r="A161" s="22"/>
      <c r="B161" s="20" t="s">
        <v>18</v>
      </c>
      <c r="C161" s="24">
        <v>1.2</v>
      </c>
      <c r="D161" s="24">
        <f>C161-F161</f>
        <v>1.2</v>
      </c>
      <c r="E161" s="24"/>
      <c r="F161" s="37"/>
    </row>
    <row r="162" spans="1:6" x14ac:dyDescent="0.2">
      <c r="A162" s="22"/>
      <c r="B162" s="20" t="s">
        <v>112</v>
      </c>
      <c r="C162" s="24">
        <v>143.4</v>
      </c>
      <c r="D162" s="24">
        <f>C162-F162</f>
        <v>143.4</v>
      </c>
      <c r="E162" s="24">
        <v>136.30000000000001</v>
      </c>
      <c r="F162" s="37"/>
    </row>
    <row r="163" spans="1:6" ht="13.5" thickBot="1" x14ac:dyDescent="0.25">
      <c r="A163" s="27"/>
      <c r="B163" s="28" t="s">
        <v>21</v>
      </c>
      <c r="C163" s="39">
        <v>40.1</v>
      </c>
      <c r="D163" s="39">
        <f>C163-F163</f>
        <v>40.1</v>
      </c>
      <c r="E163" s="39"/>
      <c r="F163" s="40"/>
    </row>
    <row r="164" spans="1:6" x14ac:dyDescent="0.2">
      <c r="A164" s="16" t="s">
        <v>97</v>
      </c>
      <c r="B164" s="31" t="s">
        <v>80</v>
      </c>
      <c r="C164" s="35">
        <f>C165+C166+C167+C168</f>
        <v>659.6</v>
      </c>
      <c r="D164" s="35">
        <f>D165+D166+D167+D168</f>
        <v>659.6</v>
      </c>
      <c r="E164" s="35">
        <f>E165+E166+E167+E168</f>
        <v>562.79999999999995</v>
      </c>
      <c r="F164" s="36">
        <f>F165+F166+F167+F168</f>
        <v>0</v>
      </c>
    </row>
    <row r="165" spans="1:6" x14ac:dyDescent="0.2">
      <c r="A165" s="19"/>
      <c r="B165" s="20" t="s">
        <v>24</v>
      </c>
      <c r="C165" s="21">
        <v>408.7</v>
      </c>
      <c r="D165" s="21">
        <f>C165-F165</f>
        <v>408.7</v>
      </c>
      <c r="E165" s="21">
        <v>357.6</v>
      </c>
      <c r="F165" s="33"/>
    </row>
    <row r="166" spans="1:6" x14ac:dyDescent="0.2">
      <c r="A166" s="22"/>
      <c r="B166" s="20" t="s">
        <v>18</v>
      </c>
      <c r="C166" s="24">
        <v>1.2</v>
      </c>
      <c r="D166" s="24">
        <f>C166-F166</f>
        <v>1.2</v>
      </c>
      <c r="E166" s="24"/>
      <c r="F166" s="37"/>
    </row>
    <row r="167" spans="1:6" x14ac:dyDescent="0.2">
      <c r="A167" s="22"/>
      <c r="B167" s="20" t="s">
        <v>112</v>
      </c>
      <c r="C167" s="24">
        <v>213</v>
      </c>
      <c r="D167" s="24">
        <f>C167-F167</f>
        <v>213</v>
      </c>
      <c r="E167" s="24">
        <v>205.2</v>
      </c>
      <c r="F167" s="37"/>
    </row>
    <row r="168" spans="1:6" ht="13.5" thickBot="1" x14ac:dyDescent="0.25">
      <c r="A168" s="27"/>
      <c r="B168" s="28" t="s">
        <v>21</v>
      </c>
      <c r="C168" s="39">
        <v>36.700000000000003</v>
      </c>
      <c r="D168" s="39">
        <f>C168-F168</f>
        <v>36.700000000000003</v>
      </c>
      <c r="E168" s="39"/>
      <c r="F168" s="40"/>
    </row>
    <row r="169" spans="1:6" x14ac:dyDescent="0.2">
      <c r="A169" s="16" t="s">
        <v>98</v>
      </c>
      <c r="B169" s="31" t="s">
        <v>81</v>
      </c>
      <c r="C169" s="41">
        <f>C170+C171+C172+C173</f>
        <v>493.5</v>
      </c>
      <c r="D169" s="41">
        <f>D170+D171+D172+D173</f>
        <v>492.1</v>
      </c>
      <c r="E169" s="41">
        <f>E170+E171+E172+E173</f>
        <v>390.6</v>
      </c>
      <c r="F169" s="42">
        <f>F170+F171+F172+F173</f>
        <v>1.4</v>
      </c>
    </row>
    <row r="170" spans="1:6" x14ac:dyDescent="0.2">
      <c r="A170" s="19"/>
      <c r="B170" s="20" t="s">
        <v>24</v>
      </c>
      <c r="C170" s="23">
        <v>268</v>
      </c>
      <c r="D170" s="23">
        <f>C170-F170</f>
        <v>266.60000000000002</v>
      </c>
      <c r="E170" s="23">
        <v>203.4</v>
      </c>
      <c r="F170" s="25">
        <v>1.4</v>
      </c>
    </row>
    <row r="171" spans="1:6" x14ac:dyDescent="0.2">
      <c r="A171" s="22"/>
      <c r="B171" s="20" t="s">
        <v>18</v>
      </c>
      <c r="C171" s="23"/>
      <c r="D171" s="23">
        <f>C171-F171</f>
        <v>0</v>
      </c>
      <c r="E171" s="23"/>
      <c r="F171" s="25"/>
    </row>
    <row r="172" spans="1:6" x14ac:dyDescent="0.2">
      <c r="A172" s="22"/>
      <c r="B172" s="20" t="s">
        <v>112</v>
      </c>
      <c r="C172" s="23">
        <v>195.5</v>
      </c>
      <c r="D172" s="23">
        <f>C172-F172</f>
        <v>195.5</v>
      </c>
      <c r="E172" s="23">
        <v>187.2</v>
      </c>
      <c r="F172" s="25"/>
    </row>
    <row r="173" spans="1:6" ht="13.5" thickBot="1" x14ac:dyDescent="0.25">
      <c r="A173" s="27"/>
      <c r="B173" s="28" t="s">
        <v>21</v>
      </c>
      <c r="C173" s="39">
        <v>30</v>
      </c>
      <c r="D173" s="39">
        <f>C173-F173</f>
        <v>30</v>
      </c>
      <c r="E173" s="39"/>
      <c r="F173" s="40"/>
    </row>
    <row r="174" spans="1:6" x14ac:dyDescent="0.2">
      <c r="A174" s="16" t="s">
        <v>99</v>
      </c>
      <c r="B174" s="31" t="s">
        <v>82</v>
      </c>
      <c r="C174" s="35">
        <f>C175+C176+C177+C178</f>
        <v>548.9</v>
      </c>
      <c r="D174" s="35">
        <f>D175+D176+D177+D178</f>
        <v>548.9</v>
      </c>
      <c r="E174" s="35">
        <f>E175+E176+E177+E178</f>
        <v>434.1</v>
      </c>
      <c r="F174" s="36">
        <f>F175+F176+F177+F178</f>
        <v>0</v>
      </c>
    </row>
    <row r="175" spans="1:6" x14ac:dyDescent="0.2">
      <c r="A175" s="19"/>
      <c r="B175" s="20" t="s">
        <v>24</v>
      </c>
      <c r="C175" s="24">
        <v>278.60000000000002</v>
      </c>
      <c r="D175" s="24">
        <f>C175-F175</f>
        <v>278.60000000000002</v>
      </c>
      <c r="E175" s="24">
        <v>240.6</v>
      </c>
      <c r="F175" s="37"/>
    </row>
    <row r="176" spans="1:6" x14ac:dyDescent="0.2">
      <c r="A176" s="22"/>
      <c r="B176" s="20" t="s">
        <v>18</v>
      </c>
      <c r="C176" s="24">
        <v>1.2</v>
      </c>
      <c r="D176" s="24">
        <f>C176-F176</f>
        <v>1.2</v>
      </c>
      <c r="E176" s="24"/>
      <c r="F176" s="37"/>
    </row>
    <row r="177" spans="1:6" x14ac:dyDescent="0.2">
      <c r="A177" s="22"/>
      <c r="B177" s="20" t="s">
        <v>112</v>
      </c>
      <c r="C177" s="24">
        <v>203.1</v>
      </c>
      <c r="D177" s="24">
        <f>C177-F177</f>
        <v>203.1</v>
      </c>
      <c r="E177" s="24">
        <v>193.5</v>
      </c>
      <c r="F177" s="37"/>
    </row>
    <row r="178" spans="1:6" ht="13.5" thickBot="1" x14ac:dyDescent="0.25">
      <c r="A178" s="27"/>
      <c r="B178" s="28" t="s">
        <v>21</v>
      </c>
      <c r="C178" s="39">
        <v>66</v>
      </c>
      <c r="D178" s="39">
        <f>C178-F178</f>
        <v>66</v>
      </c>
      <c r="E178" s="39"/>
      <c r="F178" s="40"/>
    </row>
    <row r="179" spans="1:6" x14ac:dyDescent="0.2">
      <c r="A179" s="16" t="s">
        <v>100</v>
      </c>
      <c r="B179" s="31" t="s">
        <v>83</v>
      </c>
      <c r="C179" s="18">
        <f>C180+C181+C182+C183</f>
        <v>451.7</v>
      </c>
      <c r="D179" s="18">
        <f>D180+D181+D182+D183</f>
        <v>446.7</v>
      </c>
      <c r="E179" s="18">
        <f>E180+E181+E182+E183</f>
        <v>407.5</v>
      </c>
      <c r="F179" s="32">
        <f>F180+F181+F182+F183</f>
        <v>5</v>
      </c>
    </row>
    <row r="180" spans="1:6" x14ac:dyDescent="0.2">
      <c r="A180" s="19"/>
      <c r="B180" s="20" t="s">
        <v>24</v>
      </c>
      <c r="C180" s="21">
        <v>395.9</v>
      </c>
      <c r="D180" s="21">
        <f>C180-F180</f>
        <v>391.9</v>
      </c>
      <c r="E180" s="21">
        <v>360.2</v>
      </c>
      <c r="F180" s="33">
        <v>4</v>
      </c>
    </row>
    <row r="181" spans="1:6" x14ac:dyDescent="0.2">
      <c r="A181" s="22"/>
      <c r="B181" s="20" t="s">
        <v>18</v>
      </c>
      <c r="C181" s="24"/>
      <c r="D181" s="24">
        <f>C181-F181</f>
        <v>0</v>
      </c>
      <c r="E181" s="24"/>
      <c r="F181" s="37"/>
    </row>
    <row r="182" spans="1:6" x14ac:dyDescent="0.2">
      <c r="A182" s="22"/>
      <c r="B182" s="20" t="s">
        <v>112</v>
      </c>
      <c r="C182" s="24">
        <v>22</v>
      </c>
      <c r="D182" s="24">
        <f>C182-F182</f>
        <v>22</v>
      </c>
      <c r="E182" s="24">
        <v>21.6</v>
      </c>
      <c r="F182" s="37"/>
    </row>
    <row r="183" spans="1:6" ht="13.5" thickBot="1" x14ac:dyDescent="0.25">
      <c r="A183" s="45"/>
      <c r="B183" s="28" t="s">
        <v>21</v>
      </c>
      <c r="C183" s="39">
        <v>33.799999999999997</v>
      </c>
      <c r="D183" s="24">
        <f>C183-F183</f>
        <v>32.799999999999997</v>
      </c>
      <c r="E183" s="39">
        <v>25.7</v>
      </c>
      <c r="F183" s="40">
        <v>1</v>
      </c>
    </row>
    <row r="184" spans="1:6" x14ac:dyDescent="0.2">
      <c r="A184" s="16" t="s">
        <v>102</v>
      </c>
      <c r="B184" s="31" t="s">
        <v>84</v>
      </c>
      <c r="C184" s="18">
        <f>C185+C187+C188+C189</f>
        <v>946.2</v>
      </c>
      <c r="D184" s="18">
        <f>D185+D187+D188+D189</f>
        <v>914.59999999999991</v>
      </c>
      <c r="E184" s="18">
        <f>E185+E187+E188+E189</f>
        <v>561.1</v>
      </c>
      <c r="F184" s="32">
        <f>F185+F187+F188+F189</f>
        <v>31.6</v>
      </c>
    </row>
    <row r="185" spans="1:6" x14ac:dyDescent="0.2">
      <c r="A185" s="19"/>
      <c r="B185" s="20" t="s">
        <v>24</v>
      </c>
      <c r="C185" s="21">
        <v>486.3</v>
      </c>
      <c r="D185" s="21">
        <f>C185-F185</f>
        <v>459.7</v>
      </c>
      <c r="E185" s="21">
        <v>392.3</v>
      </c>
      <c r="F185" s="33">
        <v>26.6</v>
      </c>
    </row>
    <row r="186" spans="1:6" x14ac:dyDescent="0.2">
      <c r="A186" s="22"/>
      <c r="B186" s="20" t="s">
        <v>85</v>
      </c>
      <c r="C186" s="21">
        <v>10</v>
      </c>
      <c r="D186" s="21">
        <f>C186-F186</f>
        <v>10</v>
      </c>
      <c r="E186" s="21"/>
      <c r="F186" s="33"/>
    </row>
    <row r="187" spans="1:6" x14ac:dyDescent="0.2">
      <c r="A187" s="22"/>
      <c r="B187" s="20" t="s">
        <v>18</v>
      </c>
      <c r="C187" s="21">
        <v>2.4</v>
      </c>
      <c r="D187" s="21">
        <f>C187-F187</f>
        <v>2.4</v>
      </c>
      <c r="E187" s="21"/>
      <c r="F187" s="33"/>
    </row>
    <row r="188" spans="1:6" x14ac:dyDescent="0.2">
      <c r="A188" s="22"/>
      <c r="B188" s="20" t="s">
        <v>112</v>
      </c>
      <c r="C188" s="24">
        <v>26.3</v>
      </c>
      <c r="D188" s="24">
        <f>C188-F188</f>
        <v>26.3</v>
      </c>
      <c r="E188" s="24">
        <v>25.9</v>
      </c>
      <c r="F188" s="37"/>
    </row>
    <row r="189" spans="1:6" ht="13.5" thickBot="1" x14ac:dyDescent="0.25">
      <c r="A189" s="34"/>
      <c r="B189" s="28" t="s">
        <v>21</v>
      </c>
      <c r="C189" s="39">
        <v>431.2</v>
      </c>
      <c r="D189" s="39">
        <f>C189-F189</f>
        <v>426.2</v>
      </c>
      <c r="E189" s="39">
        <v>142.9</v>
      </c>
      <c r="F189" s="40">
        <v>5</v>
      </c>
    </row>
    <row r="190" spans="1:6" x14ac:dyDescent="0.2">
      <c r="A190" s="47" t="s">
        <v>103</v>
      </c>
      <c r="B190" s="31" t="s">
        <v>113</v>
      </c>
      <c r="C190" s="35">
        <f>C191+C192+C193+C194+C195</f>
        <v>1069.3</v>
      </c>
      <c r="D190" s="35">
        <f>D191+D192+D193+D194+D195</f>
        <v>970</v>
      </c>
      <c r="E190" s="35">
        <f>E191+E192+E193+E194+E195</f>
        <v>813</v>
      </c>
      <c r="F190" s="36">
        <f>F191+F192+F193+F194+F195</f>
        <v>99.3</v>
      </c>
    </row>
    <row r="191" spans="1:6" x14ac:dyDescent="0.2">
      <c r="A191" s="22"/>
      <c r="B191" s="24" t="s">
        <v>24</v>
      </c>
      <c r="C191" s="24">
        <v>61.6</v>
      </c>
      <c r="D191" s="24">
        <f>C191-F191</f>
        <v>11.600000000000001</v>
      </c>
      <c r="E191" s="24"/>
      <c r="F191" s="37">
        <v>50</v>
      </c>
    </row>
    <row r="192" spans="1:6" x14ac:dyDescent="0.2">
      <c r="A192" s="22"/>
      <c r="B192" s="24" t="s">
        <v>18</v>
      </c>
      <c r="C192" s="24">
        <v>83.4</v>
      </c>
      <c r="D192" s="24">
        <f>C192-F192</f>
        <v>83.4</v>
      </c>
      <c r="E192" s="24">
        <v>77.8</v>
      </c>
      <c r="F192" s="37"/>
    </row>
    <row r="193" spans="1:6" x14ac:dyDescent="0.2">
      <c r="A193" s="22"/>
      <c r="B193" s="24" t="s">
        <v>86</v>
      </c>
      <c r="C193" s="24">
        <v>479.3</v>
      </c>
      <c r="D193" s="24">
        <f t="shared" ref="D193:D194" si="3">C193-F193</f>
        <v>430</v>
      </c>
      <c r="E193" s="24">
        <v>313.39999999999998</v>
      </c>
      <c r="F193" s="37">
        <v>49.3</v>
      </c>
    </row>
    <row r="194" spans="1:6" x14ac:dyDescent="0.2">
      <c r="A194" s="22"/>
      <c r="B194" s="20" t="s">
        <v>112</v>
      </c>
      <c r="C194" s="24">
        <v>419</v>
      </c>
      <c r="D194" s="24">
        <f t="shared" si="3"/>
        <v>419</v>
      </c>
      <c r="E194" s="24">
        <v>409.5</v>
      </c>
      <c r="F194" s="37"/>
    </row>
    <row r="195" spans="1:6" ht="13.5" thickBot="1" x14ac:dyDescent="0.25">
      <c r="A195" s="27"/>
      <c r="B195" s="39" t="s">
        <v>21</v>
      </c>
      <c r="C195" s="39">
        <v>26</v>
      </c>
      <c r="D195" s="39">
        <f>C195-F195</f>
        <v>26</v>
      </c>
      <c r="E195" s="39">
        <v>12.3</v>
      </c>
      <c r="F195" s="49"/>
    </row>
    <row r="196" spans="1:6" x14ac:dyDescent="0.2">
      <c r="A196" s="16" t="s">
        <v>104</v>
      </c>
      <c r="B196" s="35" t="s">
        <v>87</v>
      </c>
      <c r="C196" s="35">
        <f>C197+C198+C199</f>
        <v>244.2</v>
      </c>
      <c r="D196" s="35">
        <f>D197+D198+D199</f>
        <v>243.9</v>
      </c>
      <c r="E196" s="35">
        <f>E197+E198+E199</f>
        <v>161.9</v>
      </c>
      <c r="F196" s="36">
        <f>F197+F198+F199</f>
        <v>0.30000000000000004</v>
      </c>
    </row>
    <row r="197" spans="1:6" x14ac:dyDescent="0.2">
      <c r="A197" s="19"/>
      <c r="B197" s="60" t="s">
        <v>24</v>
      </c>
      <c r="C197" s="24">
        <v>6.5</v>
      </c>
      <c r="D197" s="24">
        <f>C197-F197</f>
        <v>6.4</v>
      </c>
      <c r="E197" s="24">
        <v>2.2999999999999998</v>
      </c>
      <c r="F197" s="37">
        <v>0.1</v>
      </c>
    </row>
    <row r="198" spans="1:6" x14ac:dyDescent="0.2">
      <c r="A198" s="22"/>
      <c r="B198" s="24" t="s">
        <v>18</v>
      </c>
      <c r="C198" s="61">
        <v>227.7</v>
      </c>
      <c r="D198" s="24">
        <f>C198-F198</f>
        <v>227.7</v>
      </c>
      <c r="E198" s="61">
        <v>155.6</v>
      </c>
      <c r="F198" s="62"/>
    </row>
    <row r="199" spans="1:6" ht="13.5" thickBot="1" x14ac:dyDescent="0.25">
      <c r="A199" s="22"/>
      <c r="B199" s="26" t="s">
        <v>21</v>
      </c>
      <c r="C199" s="61">
        <v>10</v>
      </c>
      <c r="D199" s="61">
        <f>C199-F199</f>
        <v>9.8000000000000007</v>
      </c>
      <c r="E199" s="61">
        <v>4</v>
      </c>
      <c r="F199" s="62">
        <v>0.2</v>
      </c>
    </row>
    <row r="200" spans="1:6" x14ac:dyDescent="0.2">
      <c r="A200" s="47" t="s">
        <v>105</v>
      </c>
      <c r="B200" s="35" t="s">
        <v>88</v>
      </c>
      <c r="C200" s="63">
        <f>C201</f>
        <v>70.5</v>
      </c>
      <c r="D200" s="63">
        <f>C200-F200</f>
        <v>68.5</v>
      </c>
      <c r="E200" s="63">
        <f>E201</f>
        <v>65.5</v>
      </c>
      <c r="F200" s="64">
        <f>F201</f>
        <v>2</v>
      </c>
    </row>
    <row r="201" spans="1:6" ht="13.5" thickBot="1" x14ac:dyDescent="0.25">
      <c r="A201" s="48"/>
      <c r="B201" s="39" t="s">
        <v>24</v>
      </c>
      <c r="C201" s="39">
        <v>70.5</v>
      </c>
      <c r="D201" s="39">
        <f>C201-F201</f>
        <v>68.5</v>
      </c>
      <c r="E201" s="39">
        <v>65.5</v>
      </c>
      <c r="F201" s="40">
        <v>2</v>
      </c>
    </row>
    <row r="202" spans="1:6" x14ac:dyDescent="0.2">
      <c r="A202" s="47" t="s">
        <v>101</v>
      </c>
      <c r="B202" s="94" t="s">
        <v>89</v>
      </c>
      <c r="C202" s="95">
        <f>C203</f>
        <v>20</v>
      </c>
      <c r="D202" s="95">
        <f>D203</f>
        <v>20</v>
      </c>
      <c r="E202" s="95">
        <f>E203</f>
        <v>0</v>
      </c>
      <c r="F202" s="96">
        <f>F203</f>
        <v>0</v>
      </c>
    </row>
    <row r="203" spans="1:6" ht="13.5" thickBot="1" x14ac:dyDescent="0.25">
      <c r="A203" s="19"/>
      <c r="B203" s="61" t="s">
        <v>24</v>
      </c>
      <c r="C203" s="61">
        <v>20</v>
      </c>
      <c r="D203" s="61">
        <f>C203-F203</f>
        <v>20</v>
      </c>
      <c r="E203" s="61"/>
      <c r="F203" s="62"/>
    </row>
    <row r="204" spans="1:6" x14ac:dyDescent="0.2">
      <c r="A204" s="16"/>
      <c r="B204" s="17" t="s">
        <v>90</v>
      </c>
      <c r="C204" s="41">
        <f>SUM(C205:C214)</f>
        <v>30416.3</v>
      </c>
      <c r="D204" s="41">
        <f>SUM(D205:D214)</f>
        <v>26650.999999999996</v>
      </c>
      <c r="E204" s="41">
        <f>SUM(E205:E214)</f>
        <v>16891.099999999999</v>
      </c>
      <c r="F204" s="42">
        <f>SUM(F205:F214)</f>
        <v>3765.3</v>
      </c>
    </row>
    <row r="205" spans="1:6" x14ac:dyDescent="0.2">
      <c r="A205" s="43"/>
      <c r="B205" s="20" t="s">
        <v>24</v>
      </c>
      <c r="C205" s="23">
        <f>C17+C29+C32+C36+C40+C44+C48+C52+C56+C60+C64+C68+C72+C76+C79+C83+C87+C91+C95+C101+C105+C110+C115+C120+C125+C130+C135+C140+C145+C150++C155+C160+C165+C170+C175+C180+C185+C191+C197+C201+C203</f>
        <v>15956.099999999999</v>
      </c>
      <c r="D205" s="23">
        <f t="shared" ref="D205:D214" si="4">C205-F205</f>
        <v>15025.999999999998</v>
      </c>
      <c r="E205" s="23">
        <f>E17+E29+E32+E36+E40+E44+E48+E52+E56+E60+E64+E68+E72+E76+E79+E83+E87+E91+E95+E101+E105+E110+E115+E120+E125+E130+E135+E140+E145+E150++E155+E160+E165+E170+E175+E180+E185+E191+E197+E201+E203</f>
        <v>8644.5999999999985</v>
      </c>
      <c r="F205" s="25">
        <f>F17+F29+F32+F36+F40+F44+F48+F52+F56+F60+F64+F68+F72+F76+F79+F83+F87+F91+F95+F101+F105+F110+F115+F120+F125+F130+F135+F140+F145+F150++F155+F160+F165+F170+F175+F180+F185+F191+F197+F201+F203</f>
        <v>930.10000000000014</v>
      </c>
    </row>
    <row r="206" spans="1:6" x14ac:dyDescent="0.2">
      <c r="A206" s="44"/>
      <c r="B206" s="20" t="s">
        <v>17</v>
      </c>
      <c r="C206" s="23">
        <f>C20+C96</f>
        <v>718.9</v>
      </c>
      <c r="D206" s="23">
        <f t="shared" si="4"/>
        <v>0</v>
      </c>
      <c r="E206" s="23">
        <f>E20</f>
        <v>0</v>
      </c>
      <c r="F206" s="25">
        <f>F20+F96</f>
        <v>718.9</v>
      </c>
    </row>
    <row r="207" spans="1:6" x14ac:dyDescent="0.2">
      <c r="A207" s="38"/>
      <c r="B207" s="20" t="s">
        <v>18</v>
      </c>
      <c r="C207" s="23">
        <f>C21+C30+C33+C37+C41+C45+C49+C53+C57+C61+C65+C69+C73+C77+C80+C84+C88+C92+C97+C102+C106+C111+C116+C121+C126+C131+C136+C141+C146+C151+C156+C161+C166+C171+C176+C181+C187+C192+C198</f>
        <v>2830.4999999999995</v>
      </c>
      <c r="D207" s="23">
        <f t="shared" si="4"/>
        <v>2830.4999999999995</v>
      </c>
      <c r="E207" s="23">
        <f>E21+E30+E33+E37+E41+E45+E49+E53+E57+E61+E65+E69+E73+E77+E80+E84+E88+E92+E97+E102+E106+E111+E116+E121+E126+E131+E136+E141+E146+E151+E156+E161+E166+E171+E176+E181+E187+E192+E198</f>
        <v>1471.6</v>
      </c>
      <c r="F207" s="25">
        <f>F21+F30+F33+F37+F41+F45+F49+F53+F57+F61+F65+F69+F73+F77+F80+F84+F88+F92+F97+F102+F106+F111+F116+F121+F126+F131+F136+F141+F146+F151+F156+F161+F166+F171+F176+F181+F187+F192+F198</f>
        <v>0</v>
      </c>
    </row>
    <row r="208" spans="1:6" x14ac:dyDescent="0.2">
      <c r="A208" s="38"/>
      <c r="B208" s="24" t="s">
        <v>86</v>
      </c>
      <c r="C208" s="23">
        <f>C193</f>
        <v>479.3</v>
      </c>
      <c r="D208" s="23">
        <f t="shared" si="4"/>
        <v>430</v>
      </c>
      <c r="E208" s="23">
        <f>E193</f>
        <v>313.39999999999998</v>
      </c>
      <c r="F208" s="25">
        <f>F193</f>
        <v>49.3</v>
      </c>
    </row>
    <row r="209" spans="1:6" x14ac:dyDescent="0.2">
      <c r="A209" s="38"/>
      <c r="B209" s="20" t="s">
        <v>19</v>
      </c>
      <c r="C209" s="23">
        <f>C22</f>
        <v>120</v>
      </c>
      <c r="D209" s="23">
        <f>D22</f>
        <v>0</v>
      </c>
      <c r="E209" s="23">
        <f>E22</f>
        <v>0</v>
      </c>
      <c r="F209" s="25">
        <f>F22</f>
        <v>120</v>
      </c>
    </row>
    <row r="210" spans="1:6" x14ac:dyDescent="0.2">
      <c r="A210" s="38"/>
      <c r="B210" s="20" t="s">
        <v>112</v>
      </c>
      <c r="C210" s="23">
        <f>C23+C107+C112+C117+C122+C127+C132+C137+C142+C147+C152+C157+C162+C167+C172+C177+C182+C188+C194</f>
        <v>6331.5</v>
      </c>
      <c r="D210" s="23">
        <f t="shared" si="4"/>
        <v>6330.6</v>
      </c>
      <c r="E210" s="23">
        <f>E23+E107+E112+E117+E122+E127+E132+E137+E142+E147+E152+E157+E162+E167+E172+E177+E182+E188+E194</f>
        <v>6078.2</v>
      </c>
      <c r="F210" s="25">
        <f>F23+F107+F112+F117+F122+F127+F132+F137+F142+F147+F152+F157+F162+F167+F172+F177+F182+F188+F194</f>
        <v>0.9</v>
      </c>
    </row>
    <row r="211" spans="1:6" ht="11.25" customHeight="1" x14ac:dyDescent="0.2">
      <c r="A211" s="38"/>
      <c r="B211" s="26" t="s">
        <v>20</v>
      </c>
      <c r="C211" s="50">
        <f t="shared" ref="C211:F212" si="5">C24</f>
        <v>1275.4000000000001</v>
      </c>
      <c r="D211" s="50">
        <f t="shared" si="5"/>
        <v>494.80000000000007</v>
      </c>
      <c r="E211" s="50">
        <f t="shared" si="5"/>
        <v>0</v>
      </c>
      <c r="F211" s="51">
        <f t="shared" si="5"/>
        <v>780.6</v>
      </c>
    </row>
    <row r="212" spans="1:6" ht="12.75" customHeight="1" x14ac:dyDescent="0.2">
      <c r="A212" s="38"/>
      <c r="B212" s="26" t="s">
        <v>93</v>
      </c>
      <c r="C212" s="50">
        <f t="shared" si="5"/>
        <v>98.1</v>
      </c>
      <c r="D212" s="50">
        <f t="shared" si="5"/>
        <v>98.1</v>
      </c>
      <c r="E212" s="50">
        <f t="shared" si="5"/>
        <v>2.5</v>
      </c>
      <c r="F212" s="51">
        <f t="shared" si="5"/>
        <v>0</v>
      </c>
    </row>
    <row r="213" spans="1:6" ht="12.75" customHeight="1" x14ac:dyDescent="0.2">
      <c r="A213" s="38"/>
      <c r="B213" s="26" t="s">
        <v>107</v>
      </c>
      <c r="C213" s="50">
        <f>C26+C98</f>
        <v>1405.3</v>
      </c>
      <c r="D213" s="23">
        <f t="shared" ref="D213" si="6">C213-F213</f>
        <v>275.59999999999991</v>
      </c>
      <c r="E213" s="50">
        <f>E26+E98</f>
        <v>49.5</v>
      </c>
      <c r="F213" s="51">
        <f>F26+F98</f>
        <v>1129.7</v>
      </c>
    </row>
    <row r="214" spans="1:6" ht="13.5" thickBot="1" x14ac:dyDescent="0.25">
      <c r="A214" s="65"/>
      <c r="B214" s="28" t="s">
        <v>21</v>
      </c>
      <c r="C214" s="46">
        <f>C27+C34+C38+C42+C46+C50+C54+C58+C62+C66+C70+C74+C81+C85+C89+C93+C99+C103+C108+C113+C118+C123+C128+C133+C138+C143+C148+C153+C158+C163+C168+C173+C178+C183+C189+C195+C199</f>
        <v>1201.2</v>
      </c>
      <c r="D214" s="46">
        <f t="shared" si="4"/>
        <v>1165.4000000000001</v>
      </c>
      <c r="E214" s="46">
        <f>E27+E34+E38+E42+E46+E50+E54+E58+E62+E66+E70+E74+E81+E85+E89+E93+E99+E103+E108+E113+E118+E123+E128+E133+E138+E143+E148+E153+E158+E163+E168+E173+E178+E183+E189+E195+E199</f>
        <v>331.3</v>
      </c>
      <c r="F214" s="49">
        <f>F27+F34+F38+F42+F46+F50+F54+F58+F62+F66+F70+F74+F81+F85+F89+F93+F99+F103+F108+F113+F118+F123+F128+F133+F138+F143+F148+F153+F158+F163+F168+F173+F178+F183+F189+F195+F199</f>
        <v>35.800000000000004</v>
      </c>
    </row>
    <row r="215" spans="1:6" ht="13.5" thickBot="1" x14ac:dyDescent="0.25">
      <c r="A215" s="66" t="s">
        <v>106</v>
      </c>
      <c r="B215" s="67" t="s">
        <v>91</v>
      </c>
      <c r="C215" s="67">
        <v>718.9</v>
      </c>
      <c r="D215" s="67">
        <f>C215-F215</f>
        <v>718.9</v>
      </c>
      <c r="E215" s="67"/>
      <c r="F215" s="68"/>
    </row>
    <row r="216" spans="1:6" ht="13.5" thickBot="1" x14ac:dyDescent="0.25">
      <c r="A216" s="69"/>
      <c r="B216" s="70" t="s">
        <v>92</v>
      </c>
      <c r="C216" s="71">
        <f>C204+C215</f>
        <v>31135.200000000001</v>
      </c>
      <c r="D216" s="71">
        <f>D204+D215</f>
        <v>27369.899999999998</v>
      </c>
      <c r="E216" s="71">
        <f>E204+E215</f>
        <v>16891.099999999999</v>
      </c>
      <c r="F216" s="72">
        <f>F204+F215</f>
        <v>3765.3</v>
      </c>
    </row>
  </sheetData>
  <mergeCells count="3">
    <mergeCell ref="C2:F5"/>
    <mergeCell ref="A7:F7"/>
    <mergeCell ref="B8:F8"/>
  </mergeCells>
  <phoneticPr fontId="1" type="noConversion"/>
  <pageMargins left="1.1811023622047245" right="0.23622047244094491" top="0.74803149606299213" bottom="0.74803149606299213" header="0.31496062992125984" footer="0.31496062992125984"/>
  <pageSetup paperSize="9" scale="8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2priedas</vt:lpstr>
      <vt:lpstr>'2priedas'!Print_Titles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Vartotojas</cp:lastModifiedBy>
  <cp:lastPrinted>2019-11-14T09:00:05Z</cp:lastPrinted>
  <dcterms:created xsi:type="dcterms:W3CDTF">2011-11-09T13:34:59Z</dcterms:created>
  <dcterms:modified xsi:type="dcterms:W3CDTF">2019-11-14T13:39:39Z</dcterms:modified>
</cp:coreProperties>
</file>