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A029758-6D8F-40FC-B1F9-D0D7E1207120}" xr6:coauthVersionLast="45" xr6:coauthVersionMax="45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8"/>
</workbook>
</file>

<file path=xl/calcChain.xml><?xml version="1.0" encoding="utf-8"?>
<calcChain xmlns="http://schemas.openxmlformats.org/spreadsheetml/2006/main"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<sst xmlns="http://schemas.openxmlformats.org/spreadsheetml/2006/main" count="859" uniqueCount="456">
  <si>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</si>
  <si>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</si>
  <si>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</si>
  <si>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</si>
  <si>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</si>
  <si>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</si>
  <si>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</si>
  <si>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</si>
  <si>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</si>
  <si>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</si>
  <si>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</si>
  <si>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</si>
  <si>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</si>
  <si>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</si>
  <si>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</si>
  <si>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</si>
  <si>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</si>
  <si>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</si>
  <si>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</si>
  <si>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</si>
  <si>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</si>
  <si>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</si>
  <si>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</si>
  <si>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</si>
  <si>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</si>
  <si>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</si>
  <si>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</si>
  <si>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</si>
  <si>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</si>
  <si>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</si>
  <si>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</si>
  <si>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</si>
  <si>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</si>
  <si>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</si>
  <si>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</si>
  <si>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</si>
  <si>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</si>
  <si>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</si>
  <si>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</si>
  <si>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</si>
  <si>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</si>
  <si>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</si>
  <si>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</si>
  <si>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</si>
  <si>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</si>
  <si>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</si>
  <si>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</si>
  <si>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</si>
  <si>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</si>
  <si>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</si>
  <si>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</si>
  <si>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</si>
  <si>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</si>
  <si>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</si>
  <si>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</si>
  <si>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</si>
  <si>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</si>
  <si>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</si>
  <si>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</si>
  <si>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</si>
  <si>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</si>
  <si>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</si>
  <si>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</si>
  <si>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</si>
  <si>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</si>
  <si>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</si>
  <si>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</si>
  <si>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</si>
  <si>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</si>
  <si>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</si>
  <si>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</si>
  <si>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</si>
  <si>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</si>
  <si>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</si>
  <si>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</si>
  <si>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</si>
  <si>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</si>
  <si>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</si>
  <si>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</si>
  <si>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</si>
  <si>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</si>
  <si>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</si>
  <si>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</si>
  <si>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</si>
  <si>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</si>
  <si>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</si>
  <si>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</si>
  <si>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</si>
  <si>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</si>
  <si>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</si>
  <si>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</si>
  <si>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</si>
  <si>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</si>
  <si>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</si>
  <si>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</si>
  <si>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</si>
  <si>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</si>
  <si>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</si>
  <si>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</si>
  <si>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</si>
  <si>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</si>
  <si>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</si>
  <si>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</si>
  <si>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</si>
  <si>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</si>
  <si>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</si>
  <si>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</si>
  <si>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</si>
  <si>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</si>
  <si>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</si>
  <si>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</si>
  <si>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</si>
  <si>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</si>
  <si>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</si>
  <si>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</si>
  <si>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</si>
  <si>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</si>
  <si>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</si>
  <si>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</si>
  <si>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</si>
  <si>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</si>
  <si>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</si>
  <si>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</si>
  <si>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</si>
  <si>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</si>
  <si>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</si>
  <si>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</si>
  <si>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</si>
  <si>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</si>
  <si>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</si>
  <si>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</si>
  <si>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</si>
  <si>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</si>
  <si>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</si>
  <si>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</si>
  <si>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</si>
  <si>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</si>
  <si>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</si>
  <si>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</si>
  <si>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</si>
  <si>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</si>
  <si>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</si>
  <si>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</si>
  <si>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</si>
  <si>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</si>
  <si>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</si>
  <si>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</si>
  <si>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</si>
  <si>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</si>
  <si>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</si>
  <si>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</si>
  <si>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</si>
  <si>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</si>
  <si>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</si>
  <si>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</si>
  <si>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</si>
  <si>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</si>
  <si>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</si>
  <si>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</si>
  <si>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</si>
  <si>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</si>
  <si>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</si>
  <si>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</si>
  <si>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</si>
  <si>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</si>
  <si>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</si>
  <si>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</si>
  <si>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</si>
  <si>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</si>
  <si>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</si>
  <si>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</si>
  <si>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</si>
  <si>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</si>
  <si>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</si>
  <si>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</si>
  <si>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</si>
  <si>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</si>
  <si>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</si>
  <si>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</si>
  <si>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</si>
  <si>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</si>
  <si>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</si>
  <si>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</si>
  <si>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</si>
  <si>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</si>
  <si>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</si>
  <si>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</si>
  <si>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</si>
  <si>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</si>
  <si>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</si>
  <si>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</si>
  <si>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</si>
  <si>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</si>
  <si>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</si>
  <si>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</si>
  <si>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</si>
  <si>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</si>
  <si>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</si>
  <si>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</si>
  <si>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</si>
  <si>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</si>
  <si>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</si>
  <si>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</si>
  <si>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</si>
  <si>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</si>
  <si>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</si>
  <si>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</si>
  <si>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</si>
  <si>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</si>
  <si>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</si>
  <si>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</si>
  <si>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</si>
  <si>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</si>
  <si>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</si>
  <si>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</si>
  <si>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</si>
  <si>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</si>
  <si>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</si>
  <si>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</si>
  <si>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</si>
  <si>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</si>
  <si>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</si>
  <si>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</si>
  <si>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</si>
  <si>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</si>
  <si>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</si>
  <si>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</si>
  <si>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</si>
  <si>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</si>
  <si>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</si>
  <si>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</si>
  <si>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</si>
  <si>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</si>
  <si>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</si>
  <si>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</si>
  <si>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</si>
  <si>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</si>
  <si>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</si>
  <si>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</si>
  <si>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</si>
  <si>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</si>
  <si>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</si>
  <si>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</si>
  <si>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</si>
  <si>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</si>
  <si>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</si>
  <si>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</si>
  <si>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</si>
  <si>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</si>
  <si>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</si>
  <si>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</si>
  <si>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</si>
  <si>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</si>
  <si>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</si>
  <si>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</si>
  <si>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</si>
  <si>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</si>
  <si>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</si>
  <si>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</si>
  <si>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</si>
  <si>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</si>
  <si>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</si>
  <si>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</si>
  <si>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</si>
  <si>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</si>
  <si>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</si>
  <si>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</si>
  <si>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</si>
  <si>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</si>
  <si>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</si>
  <si>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</si>
  <si>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</si>
  <si>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</si>
  <si>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</si>
  <si>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</si>
  <si>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</si>
  <si>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</si>
  <si>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</si>
  <si>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</si>
  <si>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</si>
  <si>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</si>
  <si>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</si>
  <si>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</si>
  <si>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</si>
  <si>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</si>
  <si>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</si>
  <si>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</si>
  <si>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</si>
  <si>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</si>
  <si>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</si>
  <si>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</si>
  <si>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</si>
  <si>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</si>
  <si>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</si>
  <si>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</si>
  <si>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</si>
  <si>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</si>
  <si>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</si>
  <si>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</si>
  <si>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</si>
  <si>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</si>
  <si>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</si>
  <si>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</si>
  <si>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</si>
  <si>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</si>
  <si>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</si>
  <si>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</si>
  <si>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</si>
  <si>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</si>
  <si>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</si>
  <si>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</si>
  <si>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</si>
  <si>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</si>
  <si>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</si>
  <si>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</si>
  <si>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</si>
  <si>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</si>
  <si>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</si>
  <si>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</si>
  <si>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</si>
  <si>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</si>
  <si>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</si>
  <si>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</si>
  <si>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</si>
  <si>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</si>
  <si>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</si>
  <si>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</si>
  <si>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</si>
  <si>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</si>
  <si>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</si>
  <si>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</si>
  <si>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</si>
  <si>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</si>
  <si>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</si>
  <si>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</si>
  <si>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</si>
  <si>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</si>
  <si>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</si>
  <si>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</si>
  <si>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</si>
  <si>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</si>
  <si>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</si>
  <si>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</si>
  <si>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</si>
  <si>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</si>
  <si>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</si>
  <si>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</si>
  <si>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</si>
  <si>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</si>
  <si>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</si>
  <si>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</si>
  <si>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</si>
  <si>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</si>
  <si>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</si>
  <si>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</si>
  <si>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</si>
  <si>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</si>
  <si>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</si>
  <si>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</si>
  <si>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</si>
  <si>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</si>
  <si>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</si>
  <si>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</si>
  <si>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</si>
  <si>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</si>
  <si>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</si>
  <si>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</si>
  <si>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</si>
  <si>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</si>
  <si>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</si>
  <si>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</si>
  <si>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</si>
  <si>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</si>
  <si>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</si>
  <si>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</si>
  <si>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</si>
  <si>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</si>
  <si>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</si>
  <si>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</si>
  <si>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</si>
  <si>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</si>
  <si>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</si>
  <si>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</si>
  <si>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</si>
  <si>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</si>
  <si>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</si>
  <si>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</si>
  <si>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</si>
  <si>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</si>
  <si>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</si>
  <si>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</si>
  <si>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</si>
  <si>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</si>
  <si>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</si>
  <si>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</si>
  <si>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</si>
  <si>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</si>
  <si>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</si>
  <si>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</si>
  <si>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</si>
  <si>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</si>
  <si>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</si>
  <si>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</si>
  <si>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</si>
  <si>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</si>
  <si>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</si>
  <si>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</si>
  <si>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</si>
  <si>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</si>
  <si>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</si>
  <si>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</si>
  <si>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</si>
  <si>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</si>
  <si>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</si>
  <si>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</si>
  <si>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</si>
  <si>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</si>
  <si>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</si>
  <si>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</si>
  <si>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</si>
  <si>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</si>
  <si>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</si>
  <si>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</si>
  <si>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</si>
  <si>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</si>
  <si>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</si>
  <si>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</si>
  <si>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</si>
  <si>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</si>
  <si>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</si>
  <si>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</si>
  <si>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</si>
  <si>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</si>
  <si>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</si>
  <si>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</si>
  <si>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</si>
  <si>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</si>
  <si>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</si>
  <si>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</si>
  <si>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</si>
  <si>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</si>
  <si>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</si>
  <si>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</si>
  <si>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</si>
  <si>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</si>
  <si>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</si>
  <si>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</si>
  <si>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</si>
  <si>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</si>
  <si>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</si>
  <si>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PATVIRTINTA
VšĮ Valdymo koordinavimo centro 
direktoriaus 2021 m. balandžio 1 d.
įsakymu Nr. IV-6</t>
  </si>
  <si>
    <t>Giedra Andrijauskė</t>
  </si>
  <si>
    <t>Lina Žalkauskienė</t>
  </si>
  <si>
    <t>Pasvalio rajono savivaldybė</t>
  </si>
  <si>
    <t>Lina Žalkauskienė, vyr. buhalterė</t>
  </si>
  <si>
    <t>(8 451) 34 194, asbuhalterija@pasvalys.lt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</si>
</sst>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465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42" fillId="7" borderId="0" xfId="0" applyFont="1" applyFill="1" applyBorder="1" applyAlignment="1" applyProtection="1"/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2" fillId="7" borderId="0" xfId="0" applyFont="1" applyFill="1" applyBorder="1" applyAlignment="1" applyProtection="1">
      <alignment horizontal="left" wrapText="1"/>
    </xf>
    <xf numFmtId="0" fontId="42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topLeftCell="A109" zoomScaleNormal="100" zoomScaleSheetLayoutView="85" zoomScalePageLayoutView="60" workbookViewId="0">
      <selection activeCell="E114" sqref="E114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69"/>
      <c r="C2" s="170"/>
      <c r="D2" s="371" t="s">
        <v>450</v>
      </c>
      <c r="E2" s="372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1"/>
      <c r="C3" s="172"/>
      <c r="D3" s="373"/>
      <c r="E3" s="374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1"/>
      <c r="C4" s="172"/>
      <c r="D4" s="373"/>
      <c r="E4" s="374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1"/>
      <c r="C5" s="172"/>
      <c r="D5" s="172"/>
      <c r="E5" s="173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382" t="s">
        <v>5</v>
      </c>
      <c r="C6" s="383"/>
      <c r="D6" s="383"/>
      <c r="E6" s="384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4"/>
      <c r="C7" s="175"/>
      <c r="D7" s="175"/>
      <c r="E7" s="176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7" t="s">
        <v>8</v>
      </c>
      <c r="C8" s="385" t="s">
        <v>258</v>
      </c>
      <c r="D8" s="385"/>
      <c r="E8" s="386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8" t="s">
        <v>11</v>
      </c>
      <c r="C9" s="375" t="str">
        <f>IFERROR(VLOOKUP(C8,R1:T295,3,FALSE),"")</f>
        <v>Uždaroji akcinė bendrovė (UAB)</v>
      </c>
      <c r="D9" s="375"/>
      <c r="E9" s="376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79" t="s">
        <v>15</v>
      </c>
      <c r="C10" s="375">
        <f>IFERROR(VLOOKUP(C8,R2:S295,2,FALSE),"")</f>
        <v>169139957</v>
      </c>
      <c r="D10" s="375"/>
      <c r="E10" s="376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0" t="s">
        <v>18</v>
      </c>
      <c r="C11" s="387">
        <v>33593</v>
      </c>
      <c r="D11" s="375"/>
      <c r="E11" s="376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79" t="s">
        <v>22</v>
      </c>
      <c r="C12" s="388" t="s">
        <v>49</v>
      </c>
      <c r="D12" s="388"/>
      <c r="E12" s="389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0"/>
      <c r="C13" s="387"/>
      <c r="D13" s="375"/>
      <c r="E13" s="376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79" t="s">
        <v>27</v>
      </c>
      <c r="C14" s="375" t="s">
        <v>451</v>
      </c>
      <c r="D14" s="375"/>
      <c r="E14" s="376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79" t="s">
        <v>31</v>
      </c>
      <c r="C15" s="377" t="s">
        <v>452</v>
      </c>
      <c r="D15" s="377"/>
      <c r="E15" s="378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79"/>
      <c r="C16" s="81"/>
      <c r="D16" s="81"/>
      <c r="E16" s="181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79"/>
      <c r="C17" s="379" t="s">
        <v>38</v>
      </c>
      <c r="D17" s="380"/>
      <c r="E17" s="381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79" t="s">
        <v>42</v>
      </c>
      <c r="C18" s="344" t="s">
        <v>43</v>
      </c>
      <c r="D18" s="344"/>
      <c r="E18" s="182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3" t="s">
        <v>48</v>
      </c>
      <c r="C19" s="345" t="s">
        <v>453</v>
      </c>
      <c r="D19" s="346"/>
      <c r="E19" s="184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3" t="s">
        <v>52</v>
      </c>
      <c r="C20" s="345"/>
      <c r="D20" s="346"/>
      <c r="E20" s="184">
        <v>0</v>
      </c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3" t="s">
        <v>56</v>
      </c>
      <c r="C21" s="347"/>
      <c r="D21" s="348"/>
      <c r="E21" s="184">
        <v>0</v>
      </c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3" t="s">
        <v>59</v>
      </c>
      <c r="C22" s="347"/>
      <c r="D22" s="348"/>
      <c r="E22" s="184">
        <v>0</v>
      </c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3" t="s">
        <v>62</v>
      </c>
      <c r="C23" s="347"/>
      <c r="D23" s="348"/>
      <c r="E23" s="184">
        <v>0</v>
      </c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3" t="s">
        <v>65</v>
      </c>
      <c r="C24" s="347"/>
      <c r="D24" s="348"/>
      <c r="E24" s="184">
        <v>0</v>
      </c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3" t="s">
        <v>68</v>
      </c>
      <c r="C25" s="347"/>
      <c r="D25" s="348"/>
      <c r="E25" s="184">
        <v>0</v>
      </c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3" t="s">
        <v>70</v>
      </c>
      <c r="C26" s="345"/>
      <c r="D26" s="346"/>
      <c r="E26" s="184">
        <v>0</v>
      </c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3" t="s">
        <v>72</v>
      </c>
      <c r="C27" s="345"/>
      <c r="D27" s="346"/>
      <c r="E27" s="184">
        <v>0</v>
      </c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3" t="s">
        <v>74</v>
      </c>
      <c r="C28" s="345"/>
      <c r="D28" s="346"/>
      <c r="E28" s="184">
        <v>0</v>
      </c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3" t="s">
        <v>76</v>
      </c>
      <c r="C29" s="328" t="s">
        <v>77</v>
      </c>
      <c r="D29" s="329"/>
      <c r="E29" s="185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3"/>
      <c r="C30" s="84"/>
      <c r="D30" s="84"/>
      <c r="E30" s="186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7" t="s">
        <v>80</v>
      </c>
      <c r="C31" s="330"/>
      <c r="D31" s="330"/>
      <c r="E31" s="331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8" t="s">
        <v>431</v>
      </c>
      <c r="C32" s="332"/>
      <c r="D32" s="332"/>
      <c r="E32" s="333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0"/>
      <c r="C33" s="189"/>
      <c r="D33" s="189"/>
      <c r="E33" s="190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1" t="s">
        <v>85</v>
      </c>
      <c r="C34" s="340" t="s">
        <v>228</v>
      </c>
      <c r="D34" s="340"/>
      <c r="E34" s="341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1" t="s">
        <v>87</v>
      </c>
      <c r="C35" s="342"/>
      <c r="D35" s="342"/>
      <c r="E35" s="343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79"/>
      <c r="C36" s="84"/>
      <c r="D36" s="84"/>
      <c r="E36" s="186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79"/>
      <c r="C37" s="336" t="s">
        <v>90</v>
      </c>
      <c r="D37" s="336"/>
      <c r="E37" s="337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2"/>
      <c r="C38" s="338" t="s">
        <v>92</v>
      </c>
      <c r="D38" s="338"/>
      <c r="E38" s="339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3"/>
      <c r="C39" s="355" t="s">
        <v>94</v>
      </c>
      <c r="D39" s="355"/>
      <c r="E39" s="356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3"/>
      <c r="C40" s="357" t="s">
        <v>96</v>
      </c>
      <c r="D40" s="357"/>
      <c r="E40" s="358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4" t="s">
        <v>98</v>
      </c>
      <c r="C41" s="261" t="s">
        <v>99</v>
      </c>
      <c r="D41" s="41"/>
      <c r="E41" s="262" t="s">
        <v>449</v>
      </c>
      <c r="F41" s="34"/>
      <c r="H41" s="77"/>
      <c r="R41" s="155" t="s">
        <v>100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6" t="s">
        <v>101</v>
      </c>
      <c r="C42" s="31">
        <v>520.20000000000005</v>
      </c>
      <c r="D42" s="93"/>
      <c r="E42" s="197">
        <v>193.5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102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6" t="s">
        <v>103</v>
      </c>
      <c r="C43" s="30">
        <v>382</v>
      </c>
      <c r="D43" s="93"/>
      <c r="E43" s="198">
        <v>49.4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104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199" t="s">
        <v>105</v>
      </c>
      <c r="C44" s="45">
        <f>+C42-C43</f>
        <v>138.20000000000005</v>
      </c>
      <c r="D44" s="93"/>
      <c r="E44" s="200">
        <f>+E42-E43</f>
        <v>144.1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106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6" t="s">
        <v>107</v>
      </c>
      <c r="C45" s="33"/>
      <c r="D45" s="53"/>
      <c r="E45" s="327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108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6" t="s">
        <v>109</v>
      </c>
      <c r="C46" s="29">
        <v>129.19999999999999</v>
      </c>
      <c r="D46" s="53"/>
      <c r="E46" s="201">
        <v>133.9</v>
      </c>
      <c r="F46" s="34"/>
      <c r="R46" s="155" t="s">
        <v>110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199" t="s">
        <v>111</v>
      </c>
      <c r="C47" s="45">
        <f>+C44-C45-C46</f>
        <v>9.0000000000000568</v>
      </c>
      <c r="D47" s="93"/>
      <c r="E47" s="200">
        <f>+E44-E45-E46</f>
        <v>10.199999999999989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112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6" t="s">
        <v>113</v>
      </c>
      <c r="C48" s="33"/>
      <c r="D48" s="53"/>
      <c r="E48" s="202"/>
      <c r="F48" s="34"/>
      <c r="H48" s="38"/>
      <c r="K48" s="38"/>
      <c r="L48" s="38"/>
      <c r="R48" s="155" t="s">
        <v>114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6" t="s">
        <v>115</v>
      </c>
      <c r="C49" s="29">
        <v>28.7</v>
      </c>
      <c r="D49" s="53"/>
      <c r="E49" s="203">
        <v>20.100000000000001</v>
      </c>
      <c r="F49" s="34"/>
      <c r="H49" s="77"/>
      <c r="R49" s="155" t="s">
        <v>116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6" t="s">
        <v>117</v>
      </c>
      <c r="C50" s="49">
        <f>C51-C52</f>
        <v>-0.2</v>
      </c>
      <c r="D50" s="93"/>
      <c r="E50" s="204">
        <f>E51-E52</f>
        <v>0</v>
      </c>
      <c r="F50" s="34"/>
      <c r="I50" s="77"/>
      <c r="J50" s="77"/>
      <c r="M50" s="77"/>
      <c r="N50" s="77"/>
      <c r="O50" s="77"/>
      <c r="P50" s="77"/>
      <c r="Q50" s="77"/>
      <c r="R50" s="155" t="s">
        <v>118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5" t="s">
        <v>119</v>
      </c>
      <c r="C51" s="32"/>
      <c r="D51" s="53"/>
      <c r="E51" s="206"/>
      <c r="F51" s="34"/>
      <c r="I51" s="77"/>
      <c r="J51" s="77"/>
      <c r="M51" s="77"/>
      <c r="N51" s="77"/>
      <c r="O51" s="77"/>
      <c r="P51" s="77"/>
      <c r="Q51" s="77"/>
      <c r="R51" s="155" t="s">
        <v>120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5" t="s">
        <v>121</v>
      </c>
      <c r="C52" s="30">
        <v>0.2</v>
      </c>
      <c r="D52" s="53"/>
      <c r="E52" s="207"/>
      <c r="F52" s="34"/>
      <c r="I52" s="77"/>
      <c r="J52" s="77"/>
      <c r="M52" s="77"/>
      <c r="N52" s="77"/>
      <c r="O52" s="77"/>
      <c r="P52" s="77"/>
      <c r="Q52" s="77"/>
      <c r="R52" s="155" t="s">
        <v>122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199" t="s">
        <v>123</v>
      </c>
      <c r="C53" s="45">
        <f>+C47+C48+C49+C50</f>
        <v>37.500000000000057</v>
      </c>
      <c r="D53" s="93"/>
      <c r="E53" s="200">
        <f>+E47+E48+E49+E50</f>
        <v>30.29999999999999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124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6" t="s">
        <v>125</v>
      </c>
      <c r="C54" s="12">
        <v>3</v>
      </c>
      <c r="D54" s="54"/>
      <c r="E54" s="208">
        <v>1.4</v>
      </c>
      <c r="F54" s="34"/>
      <c r="R54" s="155" t="s">
        <v>126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199" t="s">
        <v>127</v>
      </c>
      <c r="C55" s="45">
        <f>C53-C54</f>
        <v>34.500000000000057</v>
      </c>
      <c r="D55" s="93"/>
      <c r="E55" s="200">
        <f>E53-E54</f>
        <v>28.899999999999991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128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09"/>
      <c r="C56" s="112"/>
      <c r="D56" s="93"/>
      <c r="E56" s="210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129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3"/>
      <c r="C57" s="336" t="s">
        <v>90</v>
      </c>
      <c r="D57" s="336"/>
      <c r="E57" s="337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130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4" t="s">
        <v>131</v>
      </c>
      <c r="C58" s="301" t="s">
        <v>132</v>
      </c>
      <c r="D58" s="41"/>
      <c r="E58" s="302" t="s">
        <v>133</v>
      </c>
      <c r="F58" s="34"/>
      <c r="R58" s="155" t="s">
        <v>134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1" t="s">
        <v>135</v>
      </c>
      <c r="C59" s="1">
        <v>0.3</v>
      </c>
      <c r="D59" s="42"/>
      <c r="E59" s="206">
        <v>0.2</v>
      </c>
      <c r="F59" s="34"/>
      <c r="I59" s="77"/>
      <c r="J59" s="77"/>
      <c r="M59" s="77"/>
      <c r="N59" s="77"/>
      <c r="O59" s="77"/>
      <c r="P59" s="77"/>
      <c r="Q59" s="77"/>
      <c r="R59" s="155" t="s">
        <v>136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1" t="s">
        <v>137</v>
      </c>
      <c r="C60" s="28">
        <v>135.1</v>
      </c>
      <c r="D60" s="53"/>
      <c r="E60" s="212">
        <v>135.69999999999999</v>
      </c>
      <c r="F60" s="34"/>
      <c r="R60" s="155" t="s">
        <v>138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1" t="s">
        <v>139</v>
      </c>
      <c r="C61" s="28"/>
      <c r="D61" s="53"/>
      <c r="E61" s="212"/>
      <c r="F61" s="34"/>
      <c r="R61" s="155" t="s">
        <v>140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1" t="s">
        <v>141</v>
      </c>
      <c r="C62" s="28"/>
      <c r="D62" s="53"/>
      <c r="E62" s="212"/>
      <c r="F62" s="34"/>
      <c r="R62" s="155" t="s">
        <v>142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3" t="s">
        <v>143</v>
      </c>
      <c r="C63" s="94">
        <f>SUM(C59:C62)</f>
        <v>135.4</v>
      </c>
      <c r="D63" s="93"/>
      <c r="E63" s="214">
        <f>SUM(E59:E62)</f>
        <v>135.89999999999998</v>
      </c>
      <c r="F63" s="34"/>
      <c r="R63" s="155" t="s">
        <v>144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3"/>
      <c r="C64" s="63"/>
      <c r="D64" s="93"/>
      <c r="E64" s="215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145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6" t="s">
        <v>146</v>
      </c>
      <c r="C65" s="32">
        <v>29.4</v>
      </c>
      <c r="D65" s="53"/>
      <c r="E65" s="206">
        <v>29.5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147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7" t="s">
        <v>148</v>
      </c>
      <c r="C66" s="28">
        <v>192.4</v>
      </c>
      <c r="D66" s="53"/>
      <c r="E66" s="212">
        <v>115.5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149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8" t="s">
        <v>150</v>
      </c>
      <c r="C67" s="28"/>
      <c r="D67" s="53"/>
      <c r="E67" s="212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151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8" t="s">
        <v>152</v>
      </c>
      <c r="C68" s="30">
        <v>30.7</v>
      </c>
      <c r="D68" s="53"/>
      <c r="E68" s="207">
        <v>44.9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153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3" t="s">
        <v>154</v>
      </c>
      <c r="C69" s="94">
        <f>SUM(C65:C68)</f>
        <v>252.5</v>
      </c>
      <c r="D69" s="93"/>
      <c r="E69" s="214">
        <f>SUM(E65:E68)</f>
        <v>189.9</v>
      </c>
      <c r="F69" s="34"/>
      <c r="I69" s="77"/>
      <c r="J69" s="77"/>
      <c r="M69" s="77"/>
      <c r="N69" s="77"/>
      <c r="O69" s="77"/>
      <c r="P69" s="77"/>
      <c r="Q69" s="77"/>
      <c r="R69" s="155" t="s">
        <v>155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3"/>
      <c r="C70" s="94"/>
      <c r="D70" s="93"/>
      <c r="E70" s="214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156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3" t="s">
        <v>157</v>
      </c>
      <c r="C71" s="13">
        <v>5</v>
      </c>
      <c r="D71" s="54"/>
      <c r="E71" s="219">
        <v>4.4000000000000004</v>
      </c>
      <c r="F71" s="34"/>
      <c r="H71" s="38"/>
      <c r="K71" s="38"/>
      <c r="L71" s="38"/>
      <c r="R71" s="155" t="s">
        <v>158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3"/>
      <c r="C72" s="94"/>
      <c r="D72" s="93"/>
      <c r="E72" s="214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159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3" t="s">
        <v>160</v>
      </c>
      <c r="C73" s="28"/>
      <c r="D73" s="53"/>
      <c r="E73" s="212"/>
      <c r="F73" s="34"/>
      <c r="K73" s="38"/>
      <c r="L73" s="38"/>
      <c r="R73" s="155" t="s">
        <v>161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3"/>
      <c r="C74" s="95"/>
      <c r="D74" s="93"/>
      <c r="E74" s="215"/>
      <c r="F74" s="34"/>
      <c r="K74" s="38"/>
      <c r="L74" s="38"/>
      <c r="R74" s="155" t="s">
        <v>162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0" t="s">
        <v>163</v>
      </c>
      <c r="C75" s="94">
        <f>SUM(C63,C69,C71,C73)</f>
        <v>392.9</v>
      </c>
      <c r="D75" s="93"/>
      <c r="E75" s="214">
        <f>SUM(E63,E69,E71,E73)</f>
        <v>330.19999999999993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164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1"/>
      <c r="C76" s="95"/>
      <c r="D76" s="93"/>
      <c r="E76" s="215"/>
      <c r="F76" s="34"/>
      <c r="K76" s="38"/>
      <c r="L76" s="38"/>
      <c r="R76" s="155" t="s">
        <v>165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2" t="s">
        <v>166</v>
      </c>
      <c r="C77" s="4">
        <v>508.1</v>
      </c>
      <c r="D77" s="53"/>
      <c r="E77" s="212">
        <v>508.1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167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3" t="s">
        <v>168</v>
      </c>
      <c r="C78" s="4"/>
      <c r="D78" s="53"/>
      <c r="E78" s="212"/>
      <c r="F78" s="34"/>
      <c r="K78" s="38"/>
      <c r="L78" s="38"/>
      <c r="R78" s="155" t="s">
        <v>169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2" t="s">
        <v>170</v>
      </c>
      <c r="C79" s="4"/>
      <c r="D79" s="53"/>
      <c r="E79" s="212"/>
      <c r="F79" s="34"/>
      <c r="K79" s="38"/>
      <c r="L79" s="38"/>
      <c r="R79" s="155" t="s">
        <v>171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2" t="s">
        <v>172</v>
      </c>
      <c r="C80" s="4"/>
      <c r="D80" s="53"/>
      <c r="E80" s="212"/>
      <c r="F80" s="34"/>
      <c r="K80" s="38"/>
      <c r="L80" s="38"/>
      <c r="R80" s="155" t="s">
        <v>173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4" t="s">
        <v>174</v>
      </c>
      <c r="C81" s="4"/>
      <c r="D81" s="53"/>
      <c r="E81" s="212"/>
      <c r="F81" s="34"/>
      <c r="K81" s="38"/>
      <c r="L81" s="38"/>
      <c r="R81" s="155" t="s">
        <v>175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2" t="s">
        <v>176</v>
      </c>
      <c r="C82" s="4"/>
      <c r="D82" s="53"/>
      <c r="E82" s="212"/>
      <c r="F82" s="34"/>
      <c r="K82" s="38"/>
      <c r="L82" s="38"/>
      <c r="R82" s="155" t="s">
        <v>177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2" t="s">
        <v>178</v>
      </c>
      <c r="C83" s="4"/>
      <c r="D83" s="53"/>
      <c r="E83" s="212"/>
      <c r="F83" s="34"/>
      <c r="H83" s="38"/>
      <c r="K83" s="38"/>
      <c r="L83" s="38"/>
      <c r="R83" s="155" t="s">
        <v>179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3" t="s">
        <v>180</v>
      </c>
      <c r="C84" s="4"/>
      <c r="D84" s="53"/>
      <c r="E84" s="212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181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2" t="s">
        <v>182</v>
      </c>
      <c r="C85" s="4">
        <v>-279.8</v>
      </c>
      <c r="D85" s="53"/>
      <c r="E85" s="212">
        <v>-251</v>
      </c>
      <c r="F85" s="34"/>
      <c r="K85" s="38"/>
      <c r="L85" s="38"/>
      <c r="R85" s="155" t="s">
        <v>183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199" t="s">
        <v>184</v>
      </c>
      <c r="C86" s="94">
        <f>SUM(C77,C79:C83,C85:C85)</f>
        <v>228.3</v>
      </c>
      <c r="D86" s="93"/>
      <c r="E86" s="214">
        <f>SUM(E77,E79:E83,E85:E85)</f>
        <v>257.10000000000002</v>
      </c>
      <c r="F86" s="34"/>
      <c r="K86" s="38"/>
      <c r="L86" s="38"/>
      <c r="R86" s="155" t="s">
        <v>185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6"/>
      <c r="C87" s="95"/>
      <c r="D87" s="93"/>
      <c r="E87" s="215"/>
      <c r="F87" s="34"/>
      <c r="G87" s="38"/>
      <c r="K87" s="38"/>
      <c r="L87" s="38"/>
      <c r="R87" s="155" t="s">
        <v>186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199" t="s">
        <v>187</v>
      </c>
      <c r="C88" s="13"/>
      <c r="D88" s="64"/>
      <c r="E88" s="225"/>
      <c r="F88" s="34"/>
      <c r="G88" s="38"/>
      <c r="H88" s="38"/>
      <c r="K88" s="38"/>
      <c r="L88" s="38"/>
      <c r="R88" s="155" t="s">
        <v>188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199"/>
      <c r="C89" s="95"/>
      <c r="D89" s="93"/>
      <c r="E89" s="215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189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199" t="s">
        <v>190</v>
      </c>
      <c r="C90" s="12"/>
      <c r="D90" s="54"/>
      <c r="E90" s="208"/>
      <c r="F90" s="34"/>
      <c r="R90" s="155" t="s">
        <v>191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6"/>
      <c r="C91" s="95"/>
      <c r="D91" s="93"/>
      <c r="E91" s="215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192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5" t="s">
        <v>193</v>
      </c>
      <c r="C92" s="28"/>
      <c r="D92" s="53"/>
      <c r="E92" s="212"/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194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6" t="s">
        <v>195</v>
      </c>
      <c r="C93" s="4"/>
      <c r="D93" s="53"/>
      <c r="E93" s="212"/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196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5" t="s">
        <v>197</v>
      </c>
      <c r="C94" s="4">
        <v>164.6</v>
      </c>
      <c r="D94" s="53"/>
      <c r="E94" s="212">
        <v>73.099999999999994</v>
      </c>
      <c r="F94" s="34"/>
      <c r="H94" s="77"/>
      <c r="R94" s="155" t="s">
        <v>198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6" t="s">
        <v>199</v>
      </c>
      <c r="C95" s="4"/>
      <c r="D95" s="53"/>
      <c r="E95" s="212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200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3" t="s">
        <v>444</v>
      </c>
      <c r="C96" s="28"/>
      <c r="D96" s="53"/>
      <c r="E96" s="212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202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199" t="s">
        <v>203</v>
      </c>
      <c r="C97" s="94">
        <f>SUM(C92,C94)</f>
        <v>164.6</v>
      </c>
      <c r="D97" s="93"/>
      <c r="E97" s="214">
        <f>SUM(E92,E94)</f>
        <v>73.099999999999994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204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199"/>
      <c r="C98" s="94"/>
      <c r="D98" s="93"/>
      <c r="E98" s="214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205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199" t="s">
        <v>206</v>
      </c>
      <c r="C99" s="13"/>
      <c r="D99" s="54"/>
      <c r="E99" s="219"/>
      <c r="F99" s="34"/>
      <c r="I99" s="77"/>
      <c r="J99" s="77"/>
      <c r="M99" s="77"/>
      <c r="N99" s="77"/>
      <c r="O99" s="77"/>
      <c r="P99" s="77"/>
      <c r="Q99" s="77"/>
      <c r="R99" s="155" t="s">
        <v>207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199"/>
      <c r="C100" s="94"/>
      <c r="D100" s="93"/>
      <c r="E100" s="214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208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199" t="s">
        <v>209</v>
      </c>
      <c r="C101" s="13"/>
      <c r="D101" s="54"/>
      <c r="E101" s="212"/>
      <c r="F101" s="34"/>
      <c r="K101" s="38"/>
      <c r="L101" s="38"/>
      <c r="R101" s="155" t="s">
        <v>210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3"/>
      <c r="C102" s="95"/>
      <c r="D102" s="93"/>
      <c r="E102" s="215"/>
      <c r="F102" s="34"/>
      <c r="K102" s="38"/>
      <c r="L102" s="38"/>
      <c r="R102" s="155" t="s">
        <v>211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199" t="s">
        <v>212</v>
      </c>
      <c r="C103" s="94">
        <f>SUM(C86,C88,C90,C97,C99,C101)</f>
        <v>392.9</v>
      </c>
      <c r="D103" s="93"/>
      <c r="E103" s="214">
        <f>SUM(E86,E88,E90,E97,E99,E101)</f>
        <v>330.20000000000005</v>
      </c>
      <c r="F103" s="34"/>
      <c r="H103" s="38"/>
      <c r="K103" s="38"/>
      <c r="L103" s="38"/>
      <c r="R103" s="155" t="s">
        <v>213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199"/>
      <c r="C104" s="98"/>
      <c r="D104" s="93"/>
      <c r="E104" s="227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214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199" t="s">
        <v>215</v>
      </c>
      <c r="C105" s="99" t="str">
        <f>IF(ROUND((C75-C103)/2,1)=0,"Balansas",C75-C103)</f>
        <v>Balansas</v>
      </c>
      <c r="D105" s="93"/>
      <c r="E105" s="228" t="str">
        <f>IF(ROUND((E75-E103)/2,1)=0,"Balansas",E75-E103)</f>
        <v>Balansas</v>
      </c>
      <c r="F105" s="34"/>
      <c r="R105" s="155" t="s">
        <v>216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3"/>
      <c r="C106" s="93"/>
      <c r="D106" s="93"/>
      <c r="E106" s="210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217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29" t="s">
        <v>218</v>
      </c>
      <c r="C107" s="230"/>
      <c r="D107" s="157"/>
      <c r="E107" s="231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219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3"/>
      <c r="C108" s="93"/>
      <c r="D108" s="93"/>
      <c r="E108" s="210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220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6"/>
      <c r="C109" s="336" t="s">
        <v>90</v>
      </c>
      <c r="D109" s="336"/>
      <c r="E109" s="337"/>
      <c r="F109" s="34"/>
      <c r="R109" s="155" t="s">
        <v>221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4" t="s">
        <v>222</v>
      </c>
      <c r="C110" s="261" t="str">
        <f>C41</f>
        <v>Praėjęs ataskaitinis laikotarpis 2019 metai</v>
      </c>
      <c r="D110" s="41"/>
      <c r="E110" s="262" t="str">
        <f>E41</f>
        <v>Ataskaitinis laikotarpis                           2020 metai</v>
      </c>
      <c r="F110" s="34"/>
      <c r="R110" s="155" t="s">
        <v>223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2" t="s">
        <v>224</v>
      </c>
      <c r="C111" s="303">
        <v>13.5</v>
      </c>
      <c r="D111" s="54"/>
      <c r="E111" s="306">
        <v>15.5</v>
      </c>
      <c r="F111" s="34"/>
      <c r="H111" s="38" t="s">
        <v>225</v>
      </c>
      <c r="R111" s="155" t="s">
        <v>226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2" t="s">
        <v>227</v>
      </c>
      <c r="C112" s="325">
        <v>12.2</v>
      </c>
      <c r="D112" s="93"/>
      <c r="E112" s="305">
        <v>22.9</v>
      </c>
      <c r="F112" s="34"/>
      <c r="H112" s="38" t="s">
        <v>228</v>
      </c>
      <c r="R112" s="155" t="s">
        <v>229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3" t="s">
        <v>230</v>
      </c>
      <c r="C113" s="325"/>
      <c r="D113" s="93"/>
      <c r="E113" s="304"/>
      <c r="F113" s="34"/>
      <c r="R113" s="155" t="s">
        <v>231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4" t="s">
        <v>232</v>
      </c>
      <c r="C114" s="325"/>
      <c r="D114" s="53"/>
      <c r="E114" s="212"/>
      <c r="F114" s="34"/>
      <c r="R114" s="155" t="s">
        <v>233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4"/>
      <c r="C115" s="93"/>
      <c r="D115" s="93"/>
      <c r="E115" s="210"/>
      <c r="F115" s="34"/>
      <c r="R115" s="155" t="s">
        <v>234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5" t="s">
        <v>235</v>
      </c>
      <c r="C116" s="296"/>
      <c r="D116" s="57"/>
      <c r="E116" s="298"/>
      <c r="F116" s="34"/>
      <c r="R116" s="155" t="s">
        <v>236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6" t="s">
        <v>237</v>
      </c>
      <c r="C117" s="297"/>
      <c r="D117" s="57"/>
      <c r="E117" s="299"/>
      <c r="F117" s="34"/>
      <c r="R117" s="155" t="s">
        <v>238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7" t="s">
        <v>239</v>
      </c>
      <c r="C118" s="69"/>
      <c r="D118" s="57"/>
      <c r="E118" s="212"/>
      <c r="F118" s="168"/>
      <c r="R118" s="155" t="s">
        <v>240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7" t="s">
        <v>241</v>
      </c>
      <c r="C119" s="294" t="s">
        <v>228</v>
      </c>
      <c r="D119" s="57"/>
      <c r="E119" s="295" t="s">
        <v>228</v>
      </c>
      <c r="F119" s="168"/>
      <c r="R119" s="155" t="s">
        <v>242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7"/>
      <c r="C120" s="57"/>
      <c r="D120" s="57"/>
      <c r="E120" s="238"/>
      <c r="F120" s="34"/>
      <c r="R120" s="155" t="s">
        <v>243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39" t="s">
        <v>445</v>
      </c>
      <c r="C121" s="369"/>
      <c r="D121" s="369"/>
      <c r="E121" s="370"/>
      <c r="F121" s="34"/>
      <c r="R121" s="155" t="s">
        <v>244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3"/>
      <c r="C122" s="11"/>
      <c r="D122" s="11"/>
      <c r="E122" s="240"/>
      <c r="F122" s="34"/>
      <c r="R122" s="155" t="s">
        <v>245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4" t="s">
        <v>246</v>
      </c>
      <c r="C123" s="261" t="str">
        <f>C41</f>
        <v>Praėjęs ataskaitinis laikotarpis 2019 metai</v>
      </c>
      <c r="D123" s="41"/>
      <c r="E123" s="262" t="str">
        <f>E41</f>
        <v>Ataskaitinis laikotarpis                           2020 metai</v>
      </c>
      <c r="F123" s="34"/>
      <c r="R123" s="155" t="s">
        <v>247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1" t="s">
        <v>248</v>
      </c>
      <c r="C124" s="68">
        <v>52</v>
      </c>
      <c r="D124" s="158"/>
      <c r="E124" s="242">
        <v>40</v>
      </c>
      <c r="F124" s="34"/>
      <c r="R124" s="155" t="s">
        <v>249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3" t="s">
        <v>250</v>
      </c>
      <c r="C125" s="69">
        <v>10</v>
      </c>
      <c r="D125" s="159"/>
      <c r="E125" s="212">
        <v>10</v>
      </c>
      <c r="F125" s="34"/>
      <c r="R125" s="155" t="s">
        <v>251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1" t="s">
        <v>252</v>
      </c>
      <c r="C126" s="69">
        <v>51.5</v>
      </c>
      <c r="D126" s="159"/>
      <c r="E126" s="212">
        <v>46</v>
      </c>
      <c r="F126" s="34"/>
      <c r="R126" s="155" t="s">
        <v>253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1" t="s">
        <v>254</v>
      </c>
      <c r="C127" s="69">
        <v>487.2</v>
      </c>
      <c r="D127" s="244"/>
      <c r="E127" s="225">
        <v>464.1</v>
      </c>
      <c r="F127" s="34"/>
      <c r="R127" s="155" t="s">
        <v>255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5" t="s">
        <v>256</v>
      </c>
      <c r="C128" s="143"/>
      <c r="D128" s="67"/>
      <c r="E128" s="246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257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7"/>
      <c r="C129" s="363"/>
      <c r="D129" s="363"/>
      <c r="E129" s="364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258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8"/>
      <c r="C130" s="334" t="s">
        <v>436</v>
      </c>
      <c r="D130" s="334"/>
      <c r="E130" s="335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259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8" t="s">
        <v>260</v>
      </c>
      <c r="C131" s="307" t="str">
        <f>IF(COUNTA(C135:C149)=0,"nėra",COUNTA(C135:C149))</f>
        <v>nėra</v>
      </c>
      <c r="D131" s="71"/>
      <c r="E131" s="249"/>
      <c r="F131" s="34"/>
      <c r="H131" s="80" t="s">
        <v>261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262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0" t="s">
        <v>263</v>
      </c>
      <c r="C132" s="365" t="s">
        <v>267</v>
      </c>
      <c r="D132" s="365"/>
      <c r="E132" s="366"/>
      <c r="F132" s="34"/>
      <c r="H132" s="80" t="s">
        <v>264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265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1" t="s">
        <v>266</v>
      </c>
      <c r="C133" s="367"/>
      <c r="D133" s="367"/>
      <c r="E133" s="368"/>
      <c r="F133" s="34"/>
      <c r="H133" s="80" t="s">
        <v>267</v>
      </c>
      <c r="R133" s="155" t="s">
        <v>268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2" t="s">
        <v>269</v>
      </c>
      <c r="C134" s="289" t="s">
        <v>270</v>
      </c>
      <c r="D134" s="290" t="s">
        <v>271</v>
      </c>
      <c r="E134" s="291" t="s">
        <v>272</v>
      </c>
      <c r="F134" s="34"/>
      <c r="R134" s="155" t="s">
        <v>273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8" t="s">
        <v>274</v>
      </c>
      <c r="C135" s="14"/>
      <c r="D135" s="12"/>
      <c r="E135" s="308"/>
      <c r="F135" s="34"/>
      <c r="H135" s="80">
        <v>1</v>
      </c>
      <c r="R135" s="155" t="s">
        <v>275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8" t="s">
        <v>276</v>
      </c>
      <c r="C136" s="10"/>
      <c r="D136" s="15"/>
      <c r="E136" s="308"/>
      <c r="F136" s="34"/>
      <c r="H136" s="80">
        <v>2</v>
      </c>
      <c r="R136" s="155" t="s">
        <v>277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8" t="s">
        <v>276</v>
      </c>
      <c r="C137" s="10"/>
      <c r="D137" s="15"/>
      <c r="E137" s="308"/>
      <c r="F137" s="34"/>
      <c r="H137" s="80">
        <v>3</v>
      </c>
      <c r="R137" s="155" t="s">
        <v>278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8" t="s">
        <v>276</v>
      </c>
      <c r="C138" s="10"/>
      <c r="D138" s="15"/>
      <c r="E138" s="308"/>
      <c r="F138" s="34"/>
      <c r="H138" s="80">
        <v>4</v>
      </c>
      <c r="R138" s="155" t="s">
        <v>279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 x14ac:dyDescent="0.25">
      <c r="A139" s="34"/>
      <c r="B139" s="218" t="s">
        <v>276</v>
      </c>
      <c r="C139" s="10"/>
      <c r="D139" s="15"/>
      <c r="E139" s="308"/>
      <c r="F139" s="34"/>
      <c r="H139" s="80">
        <v>5</v>
      </c>
      <c r="R139" s="155" t="s">
        <v>280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8" t="s">
        <v>276</v>
      </c>
      <c r="C140" s="10"/>
      <c r="D140" s="15"/>
      <c r="E140" s="308"/>
      <c r="F140" s="34"/>
      <c r="H140" s="80">
        <v>6</v>
      </c>
      <c r="R140" s="155" t="s">
        <v>281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8" t="s">
        <v>276</v>
      </c>
      <c r="C141" s="10"/>
      <c r="D141" s="15"/>
      <c r="E141" s="308"/>
      <c r="F141" s="34"/>
      <c r="H141" s="80">
        <v>7</v>
      </c>
      <c r="R141" s="155" t="s">
        <v>282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8" t="s">
        <v>276</v>
      </c>
      <c r="C142" s="10"/>
      <c r="D142" s="15"/>
      <c r="E142" s="308"/>
      <c r="F142" s="34"/>
      <c r="H142" s="80">
        <v>8</v>
      </c>
      <c r="R142" s="155" t="s">
        <v>283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8" t="s">
        <v>276</v>
      </c>
      <c r="C143" s="10"/>
      <c r="D143" s="15"/>
      <c r="E143" s="308"/>
      <c r="F143" s="34"/>
      <c r="H143" s="80">
        <v>8</v>
      </c>
      <c r="R143" s="155" t="s">
        <v>284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8" t="s">
        <v>276</v>
      </c>
      <c r="C144" s="10"/>
      <c r="D144" s="15"/>
      <c r="E144" s="308"/>
      <c r="F144" s="34"/>
      <c r="H144" s="80">
        <v>9</v>
      </c>
      <c r="R144" s="155" t="s">
        <v>285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8" t="s">
        <v>276</v>
      </c>
      <c r="C145" s="10"/>
      <c r="D145" s="15"/>
      <c r="E145" s="308"/>
      <c r="F145" s="34"/>
      <c r="H145" s="80">
        <v>10</v>
      </c>
      <c r="R145" s="155" t="s">
        <v>286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8" t="s">
        <v>276</v>
      </c>
      <c r="C146" s="10"/>
      <c r="D146" s="15"/>
      <c r="E146" s="308"/>
      <c r="F146" s="34"/>
      <c r="H146" s="80">
        <v>11</v>
      </c>
      <c r="R146" s="155" t="s">
        <v>287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8" t="s">
        <v>276</v>
      </c>
      <c r="C147" s="10"/>
      <c r="D147" s="15"/>
      <c r="E147" s="308"/>
      <c r="F147" s="34"/>
      <c r="R147" s="155" t="s">
        <v>288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8" t="s">
        <v>276</v>
      </c>
      <c r="C148" s="10"/>
      <c r="D148" s="15"/>
      <c r="E148" s="308"/>
      <c r="F148" s="34"/>
      <c r="R148" s="155" t="s">
        <v>289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8" t="s">
        <v>276</v>
      </c>
      <c r="C149" s="10"/>
      <c r="D149" s="15"/>
      <c r="E149" s="308"/>
      <c r="F149" s="34"/>
      <c r="H149" s="80" t="s">
        <v>290</v>
      </c>
      <c r="R149" s="155" t="s">
        <v>291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8"/>
      <c r="C150" s="11"/>
      <c r="D150" s="11"/>
      <c r="E150" s="240"/>
      <c r="F150" s="34"/>
      <c r="H150" s="80" t="s">
        <v>292</v>
      </c>
      <c r="R150" s="155" t="s">
        <v>293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8" t="s">
        <v>294</v>
      </c>
      <c r="C151" s="300" t="str">
        <f>IF(COUNTA(C155:C169)=0,"nėra",COUNTA(C155:C169))</f>
        <v>nėra</v>
      </c>
      <c r="D151" s="71"/>
      <c r="E151" s="249"/>
      <c r="F151" s="34"/>
      <c r="H151" s="80" t="s">
        <v>295</v>
      </c>
      <c r="R151" s="155" t="s">
        <v>296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0" t="s">
        <v>297</v>
      </c>
      <c r="C152" s="365" t="s">
        <v>267</v>
      </c>
      <c r="D152" s="365"/>
      <c r="E152" s="366"/>
      <c r="F152" s="34"/>
      <c r="H152" s="80" t="s">
        <v>298</v>
      </c>
      <c r="R152" s="155" t="s">
        <v>299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1" t="s">
        <v>300</v>
      </c>
      <c r="C153" s="365"/>
      <c r="D153" s="365"/>
      <c r="E153" s="366"/>
      <c r="F153" s="34"/>
      <c r="R153" s="155" t="s">
        <v>301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2" t="s">
        <v>302</v>
      </c>
      <c r="C154" s="289" t="s">
        <v>270</v>
      </c>
      <c r="D154" s="290" t="s">
        <v>271</v>
      </c>
      <c r="E154" s="291" t="s">
        <v>272</v>
      </c>
      <c r="F154" s="34"/>
      <c r="R154" s="155" t="s">
        <v>303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8" t="s">
        <v>304</v>
      </c>
      <c r="C155" s="10"/>
      <c r="D155" s="12"/>
      <c r="E155" s="318"/>
      <c r="F155" s="34"/>
      <c r="R155" s="155" t="s">
        <v>305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8" t="s">
        <v>306</v>
      </c>
      <c r="C156" s="10"/>
      <c r="D156" s="15"/>
      <c r="E156" s="318"/>
      <c r="F156" s="34"/>
      <c r="R156" s="155" t="s">
        <v>307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8" t="s">
        <v>306</v>
      </c>
      <c r="C157" s="10"/>
      <c r="D157" s="15"/>
      <c r="E157" s="318"/>
      <c r="F157" s="34"/>
      <c r="R157" s="155" t="s">
        <v>308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8" t="s">
        <v>306</v>
      </c>
      <c r="C158" s="10"/>
      <c r="D158" s="15"/>
      <c r="E158" s="318"/>
      <c r="F158" s="34"/>
      <c r="R158" s="155" t="s">
        <v>309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8" t="s">
        <v>306</v>
      </c>
      <c r="C159" s="10"/>
      <c r="D159" s="15"/>
      <c r="E159" s="318"/>
      <c r="F159" s="34"/>
      <c r="R159" s="155" t="s">
        <v>310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8" t="s">
        <v>306</v>
      </c>
      <c r="C160" s="10"/>
      <c r="D160" s="15"/>
      <c r="E160" s="318"/>
      <c r="F160" s="34"/>
      <c r="R160" s="155" t="s">
        <v>311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8" t="s">
        <v>306</v>
      </c>
      <c r="C161" s="10"/>
      <c r="D161" s="15"/>
      <c r="E161" s="318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312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8" t="s">
        <v>306</v>
      </c>
      <c r="C162" s="10"/>
      <c r="D162" s="15"/>
      <c r="E162" s="318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313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8" t="s">
        <v>306</v>
      </c>
      <c r="C163" s="10"/>
      <c r="D163" s="15"/>
      <c r="E163" s="318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314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8" t="s">
        <v>306</v>
      </c>
      <c r="C164" s="10"/>
      <c r="D164" s="15"/>
      <c r="E164" s="318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315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8" t="s">
        <v>306</v>
      </c>
      <c r="C165" s="10"/>
      <c r="D165" s="15"/>
      <c r="E165" s="318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316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8" t="s">
        <v>306</v>
      </c>
      <c r="C166" s="10"/>
      <c r="D166" s="15"/>
      <c r="E166" s="318"/>
      <c r="F166" s="34"/>
      <c r="R166" s="155" t="s">
        <v>317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8" t="s">
        <v>306</v>
      </c>
      <c r="C167" s="10"/>
      <c r="D167" s="15"/>
      <c r="E167" s="318"/>
      <c r="F167" s="34"/>
      <c r="R167" s="155" t="s">
        <v>318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8" t="s">
        <v>306</v>
      </c>
      <c r="C168" s="10"/>
      <c r="D168" s="15"/>
      <c r="E168" s="318"/>
      <c r="F168" s="34"/>
      <c r="R168" s="155" t="s">
        <v>319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8" t="s">
        <v>306</v>
      </c>
      <c r="C169" s="10"/>
      <c r="D169" s="15"/>
      <c r="E169" s="318"/>
      <c r="F169" s="34"/>
      <c r="R169" s="155" t="s">
        <v>320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8"/>
      <c r="C170" s="65"/>
      <c r="D170" s="66"/>
      <c r="E170" s="253"/>
      <c r="F170" s="34"/>
      <c r="R170" s="155" t="s">
        <v>321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4" t="s">
        <v>322</v>
      </c>
      <c r="C171" s="41"/>
      <c r="D171" s="41"/>
      <c r="E171" s="195"/>
      <c r="F171" s="34"/>
      <c r="R171" s="155" t="s">
        <v>323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4" t="s">
        <v>324</v>
      </c>
      <c r="C172" s="353"/>
      <c r="D172" s="353"/>
      <c r="E172" s="354"/>
      <c r="F172" s="34"/>
      <c r="R172" s="155" t="s">
        <v>325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7"/>
      <c r="C173" s="59"/>
      <c r="D173" s="59"/>
      <c r="E173" s="288"/>
      <c r="F173" s="34"/>
      <c r="R173" s="155" t="s">
        <v>326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2"/>
      <c r="C174" s="93"/>
      <c r="D174" s="93"/>
      <c r="E174" s="210"/>
      <c r="F174" s="34"/>
      <c r="R174" s="155" t="s">
        <v>327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3"/>
      <c r="C175" s="93"/>
      <c r="D175" s="93"/>
      <c r="E175" s="210"/>
      <c r="F175" s="34"/>
      <c r="R175" s="155" t="s">
        <v>328</v>
      </c>
      <c r="S175" s="155">
        <v>176633027</v>
      </c>
      <c r="T175" t="s">
        <v>1</v>
      </c>
      <c r="X175" s="168"/>
      <c r="Y175" s="168"/>
      <c r="Z175" s="168"/>
      <c r="AA175" s="168"/>
      <c r="AB175" s="168"/>
      <c r="AC175" s="168"/>
      <c r="AD175" s="168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4" t="s">
        <v>329</v>
      </c>
      <c r="C176" s="102"/>
      <c r="D176" s="102"/>
      <c r="E176" s="255"/>
      <c r="F176" s="34"/>
      <c r="R176" s="155" t="s">
        <v>330</v>
      </c>
      <c r="S176" s="155">
        <v>177217875</v>
      </c>
      <c r="T176" t="s">
        <v>1</v>
      </c>
      <c r="X176" s="168"/>
      <c r="Y176" s="168"/>
      <c r="Z176" s="168"/>
      <c r="AA176" s="168"/>
      <c r="AB176" s="168"/>
      <c r="AC176" s="168"/>
      <c r="AD176" s="168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3" t="s">
        <v>331</v>
      </c>
      <c r="C177" s="359">
        <v>44301</v>
      </c>
      <c r="D177" s="359"/>
      <c r="E177" s="360"/>
      <c r="F177" s="34"/>
      <c r="R177" s="155" t="s">
        <v>332</v>
      </c>
      <c r="S177" s="155">
        <v>177059215</v>
      </c>
      <c r="T177" t="s">
        <v>1</v>
      </c>
      <c r="X177" s="168"/>
      <c r="Y177" s="168"/>
      <c r="Z177" s="168"/>
      <c r="AA177" s="168"/>
      <c r="AB177" s="168"/>
      <c r="AC177" s="168"/>
      <c r="AD177" s="168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3" t="s">
        <v>333</v>
      </c>
      <c r="C178" s="361" t="s">
        <v>454</v>
      </c>
      <c r="D178" s="361"/>
      <c r="E178" s="362"/>
      <c r="F178" s="34"/>
      <c r="R178" s="155" t="s">
        <v>334</v>
      </c>
      <c r="S178" s="155">
        <v>277070440</v>
      </c>
      <c r="T178" t="s">
        <v>1</v>
      </c>
      <c r="X178" s="168"/>
      <c r="Y178" s="168"/>
      <c r="Z178" s="168"/>
      <c r="AA178" s="168"/>
      <c r="AB178" s="168"/>
      <c r="AC178" s="168"/>
      <c r="AD178" s="168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6" t="s">
        <v>335</v>
      </c>
      <c r="C179" s="349" t="s">
        <v>455</v>
      </c>
      <c r="D179" s="349"/>
      <c r="E179" s="350"/>
      <c r="F179" s="34"/>
      <c r="R179" s="155" t="s">
        <v>336</v>
      </c>
      <c r="S179" s="155">
        <v>278312850</v>
      </c>
      <c r="T179" t="s">
        <v>1</v>
      </c>
      <c r="X179" s="168"/>
      <c r="Y179" s="168"/>
      <c r="Z179" s="168"/>
      <c r="AA179" s="168"/>
      <c r="AB179" s="168"/>
      <c r="AC179" s="168"/>
      <c r="AD179" s="168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7" t="s">
        <v>443</v>
      </c>
      <c r="C180" s="351"/>
      <c r="D180" s="351"/>
      <c r="E180" s="352"/>
      <c r="F180" s="34"/>
      <c r="R180" s="155" t="s">
        <v>337</v>
      </c>
      <c r="S180" s="155">
        <v>178230181</v>
      </c>
      <c r="T180" t="s">
        <v>1</v>
      </c>
      <c r="X180" s="168"/>
      <c r="Y180" s="168"/>
      <c r="Z180" s="168"/>
      <c r="AA180" s="168"/>
      <c r="AB180" s="168"/>
      <c r="AC180" s="168"/>
      <c r="AD180" s="168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8"/>
      <c r="C181" s="259"/>
      <c r="D181" s="259"/>
      <c r="E181" s="260"/>
      <c r="F181" s="34"/>
      <c r="R181" s="155" t="s">
        <v>338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339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340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341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342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343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344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345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346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347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348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349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350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351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352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353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354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355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356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357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358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359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360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361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362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363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364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365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366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367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368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369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370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371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372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373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374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375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376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377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378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379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380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381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382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383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384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385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386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387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388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389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390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391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392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393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394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395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396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397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395"/>
      <c r="E2" s="395"/>
      <c r="F2" s="143"/>
      <c r="G2" s="143"/>
    </row>
    <row r="3" spans="1:7" ht="29.25" customHeight="1" x14ac:dyDescent="0.2">
      <c r="A3" s="143"/>
      <c r="B3" s="73"/>
      <c r="C3" s="73"/>
      <c r="D3" s="396" t="s">
        <v>398</v>
      </c>
      <c r="E3" s="396"/>
      <c r="F3" s="143"/>
      <c r="G3" s="143"/>
    </row>
    <row r="4" spans="1:7" ht="15" customHeight="1" x14ac:dyDescent="0.2">
      <c r="A4" s="143"/>
      <c r="B4" s="72"/>
      <c r="C4" s="72"/>
      <c r="D4" s="74" t="s">
        <v>399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409" t="s">
        <v>400</v>
      </c>
      <c r="C6" s="409"/>
      <c r="D6" s="409"/>
      <c r="E6" s="409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415" t="str">
        <f>'Finansiniai duomenys'!C8</f>
        <v>UAB „Pasvalio autobusų parkas“</v>
      </c>
      <c r="D9" s="415"/>
      <c r="E9" s="415"/>
      <c r="F9" s="143"/>
      <c r="G9" s="143"/>
    </row>
    <row r="10" spans="1:7" x14ac:dyDescent="0.2">
      <c r="A10" s="143"/>
      <c r="B10" s="104" t="s">
        <v>11</v>
      </c>
      <c r="C10" s="413" t="str">
        <f>'Finansiniai duomenys'!C9</f>
        <v>Uždaroji akcinė bendrovė (UAB)</v>
      </c>
      <c r="D10" s="413"/>
      <c r="E10" s="413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401</v>
      </c>
      <c r="C14" s="413" t="e">
        <f>'Finansiniai duomenys'!#REF!</f>
        <v>#REF!</v>
      </c>
      <c r="D14" s="413"/>
      <c r="E14" s="413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413">
        <f>'Finansiniai duomenys'!C10</f>
        <v>169139957</v>
      </c>
      <c r="D27" s="413"/>
      <c r="E27" s="413"/>
      <c r="F27" s="143"/>
      <c r="G27" s="143"/>
    </row>
    <row r="28" spans="1:9" x14ac:dyDescent="0.2">
      <c r="A28" s="143"/>
      <c r="B28" s="81" t="s">
        <v>18</v>
      </c>
      <c r="C28" s="412" t="e">
        <f>'Finansiniai duomenys'!#REF!</f>
        <v>#REF!</v>
      </c>
      <c r="D28" s="412"/>
      <c r="E28" s="412"/>
      <c r="F28" s="143"/>
      <c r="G28" s="143"/>
    </row>
    <row r="29" spans="1:9" x14ac:dyDescent="0.2">
      <c r="A29" s="143"/>
      <c r="B29" s="81" t="s">
        <v>22</v>
      </c>
      <c r="C29" s="412" t="e">
        <f>'Finansiniai duomenys'!#REF!</f>
        <v>#REF!</v>
      </c>
      <c r="D29" s="412"/>
      <c r="E29" s="412"/>
      <c r="F29" s="143"/>
      <c r="G29" s="143"/>
      <c r="H29" s="38" t="s">
        <v>28</v>
      </c>
      <c r="I29" s="38"/>
    </row>
    <row r="30" spans="1:9" x14ac:dyDescent="0.2">
      <c r="A30" s="143"/>
      <c r="B30" s="81"/>
      <c r="C30" s="412" t="e">
        <f>'Finansiniai duomenys'!#REF!</f>
        <v>#REF!</v>
      </c>
      <c r="D30" s="412"/>
      <c r="E30" s="412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413" t="str">
        <f>'Finansiniai duomenys'!C14</f>
        <v>Giedra Andrijauskė</v>
      </c>
      <c r="D31" s="413"/>
      <c r="E31" s="413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414" t="str">
        <f>'Finansiniai duomenys'!C15</f>
        <v>Lina Žalkauskienė</v>
      </c>
      <c r="D32" s="414"/>
      <c r="E32" s="414"/>
      <c r="F32" s="143"/>
      <c r="G32" s="143"/>
      <c r="H32" s="38" t="s">
        <v>402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410" t="s">
        <v>38</v>
      </c>
      <c r="D34" s="411"/>
      <c r="E34" s="380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398" t="s">
        <v>403</v>
      </c>
      <c r="D35" s="398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399" t="str">
        <f>'Finansiniai duomenys'!C19</f>
        <v>Pasvalio rajono savivaldybė</v>
      </c>
      <c r="D36" s="400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399">
        <f>'Finansiniai duomenys'!C20</f>
        <v>0</v>
      </c>
      <c r="D37" s="400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399">
        <f>'Finansiniai duomenys'!C26</f>
        <v>0</v>
      </c>
      <c r="D38" s="400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399">
        <f>'Finansiniai duomenys'!C27</f>
        <v>0</v>
      </c>
      <c r="D39" s="400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399">
        <f>'Finansiniai duomenys'!C28</f>
        <v>0</v>
      </c>
      <c r="D40" s="400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01" t="s">
        <v>77</v>
      </c>
      <c r="D41" s="402"/>
      <c r="E41" s="83">
        <f>100%-SUM(E36:E40)</f>
        <v>0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03">
        <f>'Finansiniai duomenys'!C31</f>
        <v>0</v>
      </c>
      <c r="D43" s="403"/>
      <c r="E43" s="403"/>
      <c r="F43" s="143"/>
      <c r="G43" s="143"/>
    </row>
    <row r="44" spans="1:9" ht="24" x14ac:dyDescent="0.2">
      <c r="A44" s="143"/>
      <c r="B44" s="106" t="s">
        <v>82</v>
      </c>
      <c r="C44" s="404">
        <f>'Finansiniai duomenys'!C32</f>
        <v>0</v>
      </c>
      <c r="D44" s="404"/>
      <c r="E44" s="405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406" t="e">
        <f>'Finansiniai duomenys'!#REF!</f>
        <v>#REF!</v>
      </c>
      <c r="D46" s="406"/>
      <c r="E46" s="406"/>
      <c r="F46" s="143"/>
      <c r="G46" s="143"/>
    </row>
    <row r="47" spans="1:9" ht="41.25" customHeight="1" x14ac:dyDescent="0.2">
      <c r="A47" s="143"/>
      <c r="B47" s="107" t="s">
        <v>87</v>
      </c>
      <c r="C47" s="407" t="e">
        <f>'Finansiniai duomenys'!#REF!</f>
        <v>#REF!</v>
      </c>
      <c r="D47" s="407"/>
      <c r="E47" s="408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397" t="s">
        <v>90</v>
      </c>
      <c r="D49" s="397"/>
      <c r="E49" s="336"/>
      <c r="F49" s="143"/>
      <c r="G49" s="143"/>
      <c r="H49" s="40"/>
    </row>
    <row r="50" spans="1:12" s="40" customFormat="1" ht="12" customHeight="1" x14ac:dyDescent="0.2">
      <c r="A50" s="144"/>
      <c r="B50" s="160"/>
      <c r="C50" s="391"/>
      <c r="D50" s="391"/>
      <c r="E50" s="338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392" t="s">
        <v>94</v>
      </c>
      <c r="D51" s="392"/>
      <c r="E51" s="355"/>
      <c r="F51" s="143"/>
      <c r="G51" s="143"/>
    </row>
    <row r="52" spans="1:12" x14ac:dyDescent="0.2">
      <c r="A52" s="143"/>
      <c r="B52" s="93"/>
      <c r="C52" s="393" t="s">
        <v>96</v>
      </c>
      <c r="D52" s="393"/>
      <c r="E52" s="357"/>
      <c r="F52" s="143"/>
      <c r="G52" s="143"/>
    </row>
    <row r="53" spans="1:12" ht="12.75" thickBot="1" x14ac:dyDescent="0.25">
      <c r="A53" s="143"/>
      <c r="B53" s="108" t="s">
        <v>98</v>
      </c>
      <c r="C53" s="41" t="s">
        <v>404</v>
      </c>
      <c r="D53" s="41"/>
      <c r="E53" s="41" t="s">
        <v>405</v>
      </c>
      <c r="F53" s="143"/>
      <c r="G53" s="143"/>
    </row>
    <row r="54" spans="1:12" x14ac:dyDescent="0.2">
      <c r="A54" s="143"/>
      <c r="B54" s="109" t="s">
        <v>101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103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105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107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109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111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113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115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117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119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121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123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125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127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406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131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135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137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139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141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407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143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408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148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150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152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154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157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160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163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166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168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170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172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176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178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180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182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409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184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187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410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411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195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412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199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201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413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206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209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212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215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218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222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414</v>
      </c>
      <c r="C125" s="70" t="s">
        <v>415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224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232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246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248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250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416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254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256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322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324</v>
      </c>
      <c r="C139" s="394"/>
      <c r="D139" s="394"/>
      <c r="E139" s="353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329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331</v>
      </c>
      <c r="C144" s="359"/>
      <c r="D144" s="359"/>
      <c r="E144" s="359"/>
      <c r="F144" s="143"/>
      <c r="G144" s="143"/>
    </row>
    <row r="145" spans="1:7" x14ac:dyDescent="0.2">
      <c r="A145" s="143"/>
      <c r="B145" s="93" t="s">
        <v>333</v>
      </c>
      <c r="C145" s="361"/>
      <c r="D145" s="361"/>
      <c r="E145" s="361"/>
      <c r="F145" s="143"/>
      <c r="G145" s="143"/>
    </row>
    <row r="146" spans="1:7" ht="24" x14ac:dyDescent="0.2">
      <c r="A146" s="143"/>
      <c r="B146" s="135" t="s">
        <v>335</v>
      </c>
      <c r="C146" s="349"/>
      <c r="D146" s="349"/>
      <c r="E146" s="349"/>
      <c r="F146" s="143"/>
      <c r="G146" s="143"/>
    </row>
    <row r="147" spans="1:7" ht="30" customHeight="1" x14ac:dyDescent="0.2">
      <c r="A147" s="143"/>
      <c r="B147" s="136" t="s">
        <v>417</v>
      </c>
      <c r="C147" s="390"/>
      <c r="D147" s="390"/>
      <c r="E147" s="351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zoomScaleNormal="100" zoomScaleSheetLayoutView="100" workbookViewId="0">
      <selection activeCell="F92" sqref="F92:L92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3"/>
      <c r="C2" s="264"/>
      <c r="D2" s="265"/>
      <c r="E2" s="265"/>
      <c r="F2" s="266"/>
      <c r="G2" s="266"/>
      <c r="H2" s="267"/>
      <c r="I2" s="268"/>
      <c r="J2" s="265"/>
      <c r="K2" s="265"/>
      <c r="L2" s="266"/>
      <c r="M2" s="285"/>
    </row>
    <row r="3" spans="2:15" ht="28.5" customHeight="1" x14ac:dyDescent="0.25">
      <c r="B3" s="269"/>
      <c r="C3" s="286" t="s">
        <v>434</v>
      </c>
      <c r="D3" s="17"/>
      <c r="E3" s="17"/>
      <c r="F3" s="17"/>
      <c r="G3" s="17"/>
      <c r="H3" s="18"/>
      <c r="I3" s="17"/>
      <c r="J3" s="17"/>
      <c r="K3" s="456" t="s">
        <v>446</v>
      </c>
      <c r="L3" s="457"/>
      <c r="M3" s="270"/>
    </row>
    <row r="4" spans="2:15" ht="15" customHeight="1" x14ac:dyDescent="0.25">
      <c r="B4" s="269"/>
      <c r="C4" s="151" t="s">
        <v>435</v>
      </c>
      <c r="D4" s="17"/>
      <c r="E4" s="17"/>
      <c r="F4" s="17"/>
      <c r="G4" s="17"/>
      <c r="H4" s="18"/>
      <c r="I4" s="17"/>
      <c r="J4" s="17"/>
      <c r="K4" s="326" t="s">
        <v>399</v>
      </c>
      <c r="L4" s="75"/>
      <c r="M4" s="270"/>
    </row>
    <row r="5" spans="2:15" ht="15" customHeight="1" x14ac:dyDescent="0.25">
      <c r="B5" s="269"/>
      <c r="C5" s="150"/>
      <c r="D5" s="17"/>
      <c r="E5" s="17"/>
      <c r="F5" s="17"/>
      <c r="G5" s="17"/>
      <c r="H5" s="18"/>
      <c r="I5" s="17"/>
      <c r="J5" s="17"/>
      <c r="K5" s="17"/>
      <c r="L5" s="25"/>
      <c r="M5" s="270"/>
    </row>
    <row r="6" spans="2:15" ht="15" customHeight="1" x14ac:dyDescent="0.25">
      <c r="B6" s="269"/>
      <c r="C6" s="462" t="s">
        <v>418</v>
      </c>
      <c r="D6" s="463"/>
      <c r="E6" s="463"/>
      <c r="F6" s="463"/>
      <c r="G6" s="463"/>
      <c r="H6" s="463"/>
      <c r="I6" s="463"/>
      <c r="J6" s="463"/>
      <c r="K6" s="463"/>
      <c r="L6" s="463"/>
      <c r="M6" s="464"/>
    </row>
    <row r="7" spans="2:15" ht="15" hidden="1" customHeight="1" x14ac:dyDescent="0.25">
      <c r="B7" s="269"/>
      <c r="C7" s="150"/>
      <c r="D7" s="17"/>
      <c r="E7" s="17"/>
      <c r="F7" s="17"/>
      <c r="G7" s="17"/>
      <c r="H7" s="18"/>
      <c r="I7" s="17"/>
      <c r="J7" s="17"/>
      <c r="K7" s="17"/>
      <c r="L7" s="25"/>
      <c r="M7" s="270"/>
    </row>
    <row r="8" spans="2:15" x14ac:dyDescent="0.25">
      <c r="B8" s="269"/>
      <c r="C8" s="151"/>
      <c r="D8" s="17"/>
      <c r="E8" s="17"/>
      <c r="F8" s="17"/>
      <c r="G8" s="17"/>
      <c r="H8" s="18"/>
      <c r="I8" s="17"/>
      <c r="J8" s="17"/>
      <c r="K8" s="17"/>
      <c r="L8" s="17"/>
      <c r="M8" s="270"/>
    </row>
    <row r="9" spans="2:15" ht="15.75" thickBot="1" x14ac:dyDescent="0.3">
      <c r="B9" s="269"/>
      <c r="C9" s="458" t="s">
        <v>8</v>
      </c>
      <c r="D9" s="459"/>
      <c r="E9" s="460" t="str">
        <f>'Finansiniai duomenys'!C8</f>
        <v>UAB „Pasvalio autobusų parkas“</v>
      </c>
      <c r="F9" s="460"/>
      <c r="G9" s="460"/>
      <c r="H9" s="460"/>
      <c r="I9" s="460"/>
      <c r="J9" s="460"/>
      <c r="K9" s="17"/>
      <c r="L9" s="17"/>
      <c r="M9" s="270"/>
    </row>
    <row r="10" spans="2:15" ht="15.75" thickBot="1" x14ac:dyDescent="0.3">
      <c r="B10" s="269"/>
      <c r="C10" s="458" t="s">
        <v>11</v>
      </c>
      <c r="D10" s="459"/>
      <c r="E10" s="461" t="str">
        <f>'Finansiniai duomenys'!C9</f>
        <v>Uždaroji akcinė bendrovė (UAB)</v>
      </c>
      <c r="F10" s="461"/>
      <c r="G10" s="461"/>
      <c r="H10" s="461"/>
      <c r="I10" s="461"/>
      <c r="J10" s="461"/>
      <c r="K10" s="17"/>
      <c r="L10" s="17"/>
      <c r="M10" s="270"/>
    </row>
    <row r="11" spans="2:15" ht="15.75" thickBot="1" x14ac:dyDescent="0.3">
      <c r="B11" s="269"/>
      <c r="C11" s="458" t="s">
        <v>15</v>
      </c>
      <c r="D11" s="459"/>
      <c r="E11" s="461">
        <f>'Finansiniai duomenys'!C10</f>
        <v>169139957</v>
      </c>
      <c r="F11" s="461"/>
      <c r="G11" s="461"/>
      <c r="H11" s="461"/>
      <c r="I11" s="461"/>
      <c r="J11" s="461"/>
      <c r="K11" s="17"/>
      <c r="L11" s="17"/>
      <c r="M11" s="270"/>
    </row>
    <row r="12" spans="2:15" x14ac:dyDescent="0.25">
      <c r="B12" s="269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0"/>
    </row>
    <row r="13" spans="2:15" ht="28.5" customHeight="1" x14ac:dyDescent="0.25">
      <c r="B13" s="269"/>
      <c r="C13" s="416" t="s">
        <v>419</v>
      </c>
      <c r="D13" s="417"/>
      <c r="E13" s="417"/>
      <c r="F13" s="418" t="s">
        <v>424</v>
      </c>
      <c r="G13" s="418"/>
      <c r="H13" s="418"/>
      <c r="I13" s="418"/>
      <c r="J13" s="418"/>
      <c r="K13" s="418"/>
      <c r="L13" s="419"/>
      <c r="M13" s="270"/>
      <c r="O13" s="16" t="s">
        <v>420</v>
      </c>
    </row>
    <row r="14" spans="2:15" x14ac:dyDescent="0.25">
      <c r="B14" s="269"/>
      <c r="C14" s="420" t="s">
        <v>421</v>
      </c>
      <c r="D14" s="421"/>
      <c r="E14" s="421"/>
      <c r="F14" s="422"/>
      <c r="G14" s="422"/>
      <c r="H14" s="422"/>
      <c r="I14" s="422"/>
      <c r="J14" s="422"/>
      <c r="K14" s="422"/>
      <c r="L14" s="423"/>
      <c r="M14" s="270"/>
      <c r="O14" s="16" t="s">
        <v>422</v>
      </c>
    </row>
    <row r="15" spans="2:15" x14ac:dyDescent="0.25">
      <c r="B15" s="269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0"/>
      <c r="O15" s="16" t="s">
        <v>423</v>
      </c>
    </row>
    <row r="16" spans="2:15" x14ac:dyDescent="0.25">
      <c r="B16" s="269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0"/>
      <c r="O16" s="16" t="s">
        <v>424</v>
      </c>
    </row>
    <row r="17" spans="2:13" ht="38.25" customHeight="1" x14ac:dyDescent="0.25">
      <c r="B17" s="269"/>
      <c r="C17" s="416" t="s">
        <v>437</v>
      </c>
      <c r="D17" s="430"/>
      <c r="E17" s="428" t="s">
        <v>228</v>
      </c>
      <c r="F17" s="431"/>
      <c r="G17" s="312"/>
      <c r="H17" s="315"/>
      <c r="I17" s="426" t="s">
        <v>438</v>
      </c>
      <c r="J17" s="427"/>
      <c r="K17" s="428" t="s">
        <v>228</v>
      </c>
      <c r="L17" s="429"/>
      <c r="M17" s="271"/>
    </row>
    <row r="18" spans="2:13" ht="26.45" customHeight="1" thickBot="1" x14ac:dyDescent="0.3">
      <c r="B18" s="269"/>
      <c r="C18" s="416" t="s">
        <v>441</v>
      </c>
      <c r="D18" s="417"/>
      <c r="E18" s="417"/>
      <c r="F18" s="451"/>
      <c r="G18" s="166"/>
      <c r="H18" s="315"/>
      <c r="I18" s="434" t="s">
        <v>442</v>
      </c>
      <c r="J18" s="435"/>
      <c r="K18" s="435"/>
      <c r="L18" s="436"/>
      <c r="M18" s="272"/>
    </row>
    <row r="19" spans="2:13" ht="49.5" customHeight="1" thickBot="1" x14ac:dyDescent="0.3">
      <c r="B19" s="269"/>
      <c r="C19" s="416" t="s">
        <v>439</v>
      </c>
      <c r="D19" s="417"/>
      <c r="E19" s="449"/>
      <c r="F19" s="450"/>
      <c r="G19" s="167"/>
      <c r="H19" s="316"/>
      <c r="I19" s="426" t="s">
        <v>440</v>
      </c>
      <c r="J19" s="426"/>
      <c r="K19" s="424"/>
      <c r="L19" s="425"/>
      <c r="M19" s="271"/>
    </row>
    <row r="20" spans="2:13" ht="40.5" customHeight="1" x14ac:dyDescent="0.25">
      <c r="B20" s="269"/>
      <c r="C20" s="416" t="s">
        <v>425</v>
      </c>
      <c r="D20" s="417"/>
      <c r="E20" s="432"/>
      <c r="F20" s="433"/>
      <c r="G20" s="312"/>
      <c r="H20" s="316"/>
      <c r="I20" s="417" t="s">
        <v>425</v>
      </c>
      <c r="J20" s="417"/>
      <c r="K20" s="432"/>
      <c r="L20" s="433"/>
      <c r="M20" s="271"/>
    </row>
    <row r="21" spans="2:13" x14ac:dyDescent="0.25">
      <c r="B21" s="269"/>
      <c r="C21" s="149"/>
      <c r="D21" s="17"/>
      <c r="E21" s="17"/>
      <c r="F21" s="19"/>
      <c r="G21" s="17"/>
      <c r="H21" s="315"/>
      <c r="I21" s="17"/>
      <c r="J21" s="17"/>
      <c r="K21" s="17"/>
      <c r="L21" s="17"/>
      <c r="M21" s="270"/>
    </row>
    <row r="22" spans="2:13" x14ac:dyDescent="0.25">
      <c r="B22" s="269"/>
      <c r="C22" s="149"/>
      <c r="D22" s="17"/>
      <c r="E22" s="17"/>
      <c r="F22" s="19"/>
      <c r="G22" s="17"/>
      <c r="H22" s="315"/>
      <c r="I22" s="17"/>
      <c r="J22" s="17"/>
      <c r="K22" s="17"/>
      <c r="L22" s="17"/>
      <c r="M22" s="270"/>
    </row>
    <row r="23" spans="2:13" x14ac:dyDescent="0.25">
      <c r="B23" s="269"/>
      <c r="C23" s="445" t="s">
        <v>432</v>
      </c>
      <c r="D23" s="440"/>
      <c r="E23" s="440"/>
      <c r="F23" s="446"/>
      <c r="G23" s="23"/>
      <c r="H23" s="315"/>
      <c r="I23" s="440" t="s">
        <v>433</v>
      </c>
      <c r="J23" s="440"/>
      <c r="K23" s="440"/>
      <c r="L23" s="440"/>
      <c r="M23" s="273"/>
    </row>
    <row r="24" spans="2:13" x14ac:dyDescent="0.25">
      <c r="B24" s="269"/>
      <c r="C24" s="152"/>
      <c r="D24" s="23"/>
      <c r="E24" s="23"/>
      <c r="F24" s="22"/>
      <c r="G24" s="23"/>
      <c r="H24" s="315"/>
      <c r="I24" s="23"/>
      <c r="J24" s="23"/>
      <c r="K24" s="23"/>
      <c r="L24" s="23"/>
      <c r="M24" s="273"/>
    </row>
    <row r="25" spans="2:13" x14ac:dyDescent="0.25">
      <c r="B25" s="269"/>
      <c r="C25" s="447" t="s">
        <v>447</v>
      </c>
      <c r="D25" s="441"/>
      <c r="E25" s="441"/>
      <c r="F25" s="448"/>
      <c r="G25" s="313"/>
      <c r="H25" s="315"/>
      <c r="I25" s="441" t="s">
        <v>448</v>
      </c>
      <c r="J25" s="441"/>
      <c r="K25" s="441"/>
      <c r="L25" s="441"/>
      <c r="M25" s="274"/>
    </row>
    <row r="26" spans="2:13" ht="24" x14ac:dyDescent="0.25">
      <c r="B26" s="269"/>
      <c r="C26" s="309" t="s">
        <v>426</v>
      </c>
      <c r="D26" s="310" t="s">
        <v>427</v>
      </c>
      <c r="E26" s="311" t="s">
        <v>428</v>
      </c>
      <c r="F26" s="309" t="s">
        <v>429</v>
      </c>
      <c r="G26" s="314"/>
      <c r="H26" s="317"/>
      <c r="I26" s="310" t="s">
        <v>426</v>
      </c>
      <c r="J26" s="309" t="s">
        <v>427</v>
      </c>
      <c r="K26" s="309" t="s">
        <v>428</v>
      </c>
      <c r="L26" s="309" t="s">
        <v>429</v>
      </c>
      <c r="M26" s="275"/>
    </row>
    <row r="27" spans="2:13" x14ac:dyDescent="0.25">
      <c r="B27" s="269"/>
      <c r="C27" s="24">
        <v>1</v>
      </c>
      <c r="D27" s="319"/>
      <c r="E27" s="8"/>
      <c r="F27" s="321"/>
      <c r="G27" s="292"/>
      <c r="H27" s="317"/>
      <c r="I27" s="26">
        <v>1</v>
      </c>
      <c r="J27" s="323"/>
      <c r="K27" s="8"/>
      <c r="L27" s="321"/>
      <c r="M27" s="276"/>
    </row>
    <row r="28" spans="2:13" x14ac:dyDescent="0.25">
      <c r="B28" s="269"/>
      <c r="C28" s="24">
        <v>2</v>
      </c>
      <c r="D28" s="319"/>
      <c r="E28" s="8"/>
      <c r="F28" s="321"/>
      <c r="G28" s="292"/>
      <c r="H28" s="317"/>
      <c r="I28" s="26">
        <v>2</v>
      </c>
      <c r="J28" s="323"/>
      <c r="K28" s="8"/>
      <c r="L28" s="321"/>
      <c r="M28" s="276"/>
    </row>
    <row r="29" spans="2:13" x14ac:dyDescent="0.25">
      <c r="B29" s="269"/>
      <c r="C29" s="24">
        <v>3</v>
      </c>
      <c r="D29" s="319"/>
      <c r="E29" s="8"/>
      <c r="F29" s="321"/>
      <c r="G29" s="292"/>
      <c r="H29" s="317"/>
      <c r="I29" s="26">
        <v>3</v>
      </c>
      <c r="J29" s="323"/>
      <c r="K29" s="8"/>
      <c r="L29" s="321"/>
      <c r="M29" s="276"/>
    </row>
    <row r="30" spans="2:13" x14ac:dyDescent="0.25">
      <c r="B30" s="269"/>
      <c r="C30" s="24">
        <v>4</v>
      </c>
      <c r="D30" s="319"/>
      <c r="E30" s="8"/>
      <c r="F30" s="321"/>
      <c r="G30" s="292"/>
      <c r="H30" s="317"/>
      <c r="I30" s="26">
        <v>4</v>
      </c>
      <c r="J30" s="323"/>
      <c r="K30" s="8"/>
      <c r="L30" s="321"/>
      <c r="M30" s="276"/>
    </row>
    <row r="31" spans="2:13" x14ac:dyDescent="0.25">
      <c r="B31" s="269"/>
      <c r="C31" s="24">
        <v>5</v>
      </c>
      <c r="D31" s="319"/>
      <c r="E31" s="8"/>
      <c r="F31" s="321"/>
      <c r="G31" s="292"/>
      <c r="H31" s="317"/>
      <c r="I31" s="26">
        <v>5</v>
      </c>
      <c r="J31" s="323"/>
      <c r="K31" s="8"/>
      <c r="L31" s="321"/>
      <c r="M31" s="276"/>
    </row>
    <row r="32" spans="2:13" x14ac:dyDescent="0.25">
      <c r="B32" s="269"/>
      <c r="C32" s="24">
        <v>6</v>
      </c>
      <c r="D32" s="319"/>
      <c r="E32" s="8"/>
      <c r="F32" s="321"/>
      <c r="G32" s="292"/>
      <c r="H32" s="317"/>
      <c r="I32" s="26">
        <v>6</v>
      </c>
      <c r="J32" s="323"/>
      <c r="K32" s="8"/>
      <c r="L32" s="321"/>
      <c r="M32" s="276"/>
    </row>
    <row r="33" spans="2:13" x14ac:dyDescent="0.25">
      <c r="B33" s="269"/>
      <c r="C33" s="24">
        <v>7</v>
      </c>
      <c r="D33" s="319"/>
      <c r="E33" s="8"/>
      <c r="F33" s="321"/>
      <c r="G33" s="292"/>
      <c r="H33" s="316"/>
      <c r="I33" s="24">
        <v>7</v>
      </c>
      <c r="J33" s="323"/>
      <c r="K33" s="8"/>
      <c r="L33" s="321"/>
      <c r="M33" s="276"/>
    </row>
    <row r="34" spans="2:13" x14ac:dyDescent="0.25">
      <c r="B34" s="269"/>
      <c r="C34" s="24">
        <v>8</v>
      </c>
      <c r="D34" s="319"/>
      <c r="E34" s="8"/>
      <c r="F34" s="321"/>
      <c r="G34" s="292"/>
      <c r="H34" s="316"/>
      <c r="I34" s="24">
        <v>8</v>
      </c>
      <c r="J34" s="319"/>
      <c r="K34" s="8"/>
      <c r="L34" s="321"/>
      <c r="M34" s="276"/>
    </row>
    <row r="35" spans="2:13" x14ac:dyDescent="0.25">
      <c r="B35" s="269"/>
      <c r="C35" s="24">
        <v>9</v>
      </c>
      <c r="D35" s="319"/>
      <c r="E35" s="8"/>
      <c r="F35" s="321"/>
      <c r="G35" s="292"/>
      <c r="H35" s="317"/>
      <c r="I35" s="26">
        <v>9</v>
      </c>
      <c r="J35" s="319"/>
      <c r="K35" s="8"/>
      <c r="L35" s="321"/>
      <c r="M35" s="276"/>
    </row>
    <row r="36" spans="2:13" x14ac:dyDescent="0.25">
      <c r="B36" s="269"/>
      <c r="C36" s="24">
        <v>10</v>
      </c>
      <c r="D36" s="319"/>
      <c r="E36" s="8"/>
      <c r="F36" s="321"/>
      <c r="G36" s="292"/>
      <c r="H36" s="316"/>
      <c r="I36" s="24">
        <v>10</v>
      </c>
      <c r="J36" s="319"/>
      <c r="K36" s="8"/>
      <c r="L36" s="321"/>
      <c r="M36" s="276"/>
    </row>
    <row r="37" spans="2:13" x14ac:dyDescent="0.25">
      <c r="B37" s="269"/>
      <c r="C37" s="24">
        <v>11</v>
      </c>
      <c r="D37" s="319"/>
      <c r="E37" s="8"/>
      <c r="F37" s="321"/>
      <c r="G37" s="292"/>
      <c r="H37" s="317"/>
      <c r="I37" s="26">
        <v>11</v>
      </c>
      <c r="J37" s="323"/>
      <c r="K37" s="8"/>
      <c r="L37" s="321"/>
      <c r="M37" s="276"/>
    </row>
    <row r="38" spans="2:13" x14ac:dyDescent="0.25">
      <c r="B38" s="269"/>
      <c r="C38" s="24">
        <v>12</v>
      </c>
      <c r="D38" s="319"/>
      <c r="E38" s="8"/>
      <c r="F38" s="321"/>
      <c r="G38" s="292"/>
      <c r="H38" s="317"/>
      <c r="I38" s="26">
        <v>12</v>
      </c>
      <c r="J38" s="323"/>
      <c r="K38" s="8"/>
      <c r="L38" s="321"/>
      <c r="M38" s="276"/>
    </row>
    <row r="39" spans="2:13" x14ac:dyDescent="0.25">
      <c r="B39" s="269"/>
      <c r="C39" s="24">
        <v>13</v>
      </c>
      <c r="D39" s="319"/>
      <c r="E39" s="8"/>
      <c r="F39" s="321"/>
      <c r="G39" s="292"/>
      <c r="H39" s="317"/>
      <c r="I39" s="26">
        <v>13</v>
      </c>
      <c r="J39" s="323"/>
      <c r="K39" s="8"/>
      <c r="L39" s="321"/>
      <c r="M39" s="276"/>
    </row>
    <row r="40" spans="2:13" x14ac:dyDescent="0.25">
      <c r="B40" s="269"/>
      <c r="C40" s="24">
        <v>14</v>
      </c>
      <c r="D40" s="319"/>
      <c r="E40" s="8"/>
      <c r="F40" s="321"/>
      <c r="G40" s="292"/>
      <c r="H40" s="317"/>
      <c r="I40" s="26">
        <v>14</v>
      </c>
      <c r="J40" s="323"/>
      <c r="K40" s="8"/>
      <c r="L40" s="321"/>
      <c r="M40" s="276"/>
    </row>
    <row r="41" spans="2:13" x14ac:dyDescent="0.25">
      <c r="B41" s="269"/>
      <c r="C41" s="24">
        <v>15</v>
      </c>
      <c r="D41" s="319"/>
      <c r="E41" s="8"/>
      <c r="F41" s="321"/>
      <c r="G41" s="292"/>
      <c r="H41" s="317"/>
      <c r="I41" s="26">
        <v>15</v>
      </c>
      <c r="J41" s="323"/>
      <c r="K41" s="8"/>
      <c r="L41" s="321"/>
      <c r="M41" s="276"/>
    </row>
    <row r="42" spans="2:13" x14ac:dyDescent="0.25">
      <c r="B42" s="269"/>
      <c r="C42" s="24">
        <v>16</v>
      </c>
      <c r="D42" s="319"/>
      <c r="E42" s="8"/>
      <c r="F42" s="321"/>
      <c r="G42" s="292"/>
      <c r="H42" s="317"/>
      <c r="I42" s="26">
        <v>16</v>
      </c>
      <c r="J42" s="323"/>
      <c r="K42" s="8"/>
      <c r="L42" s="321"/>
      <c r="M42" s="276"/>
    </row>
    <row r="43" spans="2:13" x14ac:dyDescent="0.25">
      <c r="B43" s="269"/>
      <c r="C43" s="24">
        <v>17</v>
      </c>
      <c r="D43" s="319"/>
      <c r="E43" s="8"/>
      <c r="F43" s="321"/>
      <c r="G43" s="292"/>
      <c r="H43" s="317"/>
      <c r="I43" s="26">
        <v>17</v>
      </c>
      <c r="J43" s="323"/>
      <c r="K43" s="8"/>
      <c r="L43" s="321"/>
      <c r="M43" s="276"/>
    </row>
    <row r="44" spans="2:13" x14ac:dyDescent="0.25">
      <c r="B44" s="269"/>
      <c r="C44" s="24">
        <v>18</v>
      </c>
      <c r="D44" s="319"/>
      <c r="E44" s="8"/>
      <c r="F44" s="321"/>
      <c r="G44" s="292"/>
      <c r="H44" s="317"/>
      <c r="I44" s="26">
        <v>18</v>
      </c>
      <c r="J44" s="323"/>
      <c r="K44" s="8"/>
      <c r="L44" s="321"/>
      <c r="M44" s="276"/>
    </row>
    <row r="45" spans="2:13" x14ac:dyDescent="0.25">
      <c r="B45" s="269"/>
      <c r="C45" s="24">
        <v>19</v>
      </c>
      <c r="D45" s="319"/>
      <c r="E45" s="8"/>
      <c r="F45" s="321"/>
      <c r="G45" s="292"/>
      <c r="H45" s="317"/>
      <c r="I45" s="26">
        <v>19</v>
      </c>
      <c r="J45" s="323"/>
      <c r="K45" s="8"/>
      <c r="L45" s="321"/>
      <c r="M45" s="276"/>
    </row>
    <row r="46" spans="2:13" x14ac:dyDescent="0.25">
      <c r="B46" s="269"/>
      <c r="C46" s="24">
        <v>20</v>
      </c>
      <c r="D46" s="319"/>
      <c r="E46" s="8"/>
      <c r="F46" s="321"/>
      <c r="G46" s="292"/>
      <c r="H46" s="317"/>
      <c r="I46" s="26">
        <v>20</v>
      </c>
      <c r="J46" s="323"/>
      <c r="K46" s="8"/>
      <c r="L46" s="321"/>
      <c r="M46" s="276"/>
    </row>
    <row r="47" spans="2:13" x14ac:dyDescent="0.25">
      <c r="B47" s="269"/>
      <c r="C47" s="24">
        <v>21</v>
      </c>
      <c r="D47" s="319"/>
      <c r="E47" s="8"/>
      <c r="F47" s="321"/>
      <c r="G47" s="292"/>
      <c r="H47" s="317"/>
      <c r="I47" s="26">
        <v>21</v>
      </c>
      <c r="J47" s="323"/>
      <c r="K47" s="8"/>
      <c r="L47" s="321"/>
      <c r="M47" s="276"/>
    </row>
    <row r="48" spans="2:13" x14ac:dyDescent="0.25">
      <c r="B48" s="269"/>
      <c r="C48" s="24">
        <v>22</v>
      </c>
      <c r="D48" s="319"/>
      <c r="E48" s="8"/>
      <c r="F48" s="321"/>
      <c r="G48" s="292"/>
      <c r="H48" s="317"/>
      <c r="I48" s="26">
        <v>22</v>
      </c>
      <c r="J48" s="323"/>
      <c r="K48" s="8"/>
      <c r="L48" s="321"/>
      <c r="M48" s="276"/>
    </row>
    <row r="49" spans="2:13" x14ac:dyDescent="0.25">
      <c r="B49" s="269"/>
      <c r="C49" s="24">
        <v>23</v>
      </c>
      <c r="D49" s="319"/>
      <c r="E49" s="8"/>
      <c r="F49" s="321"/>
      <c r="G49" s="292"/>
      <c r="H49" s="317"/>
      <c r="I49" s="26">
        <v>23</v>
      </c>
      <c r="J49" s="323"/>
      <c r="K49" s="8"/>
      <c r="L49" s="321"/>
      <c r="M49" s="276"/>
    </row>
    <row r="50" spans="2:13" x14ac:dyDescent="0.25">
      <c r="B50" s="269"/>
      <c r="C50" s="24">
        <v>24</v>
      </c>
      <c r="D50" s="320"/>
      <c r="E50" s="9"/>
      <c r="F50" s="322"/>
      <c r="G50" s="292"/>
      <c r="H50" s="317"/>
      <c r="I50" s="26">
        <v>24</v>
      </c>
      <c r="J50" s="324"/>
      <c r="K50" s="9"/>
      <c r="L50" s="322"/>
      <c r="M50" s="276"/>
    </row>
    <row r="51" spans="2:13" x14ac:dyDescent="0.25">
      <c r="B51" s="269"/>
      <c r="C51" s="24">
        <v>25</v>
      </c>
      <c r="D51" s="320"/>
      <c r="E51" s="9"/>
      <c r="F51" s="322"/>
      <c r="G51" s="292"/>
      <c r="H51" s="317"/>
      <c r="I51" s="26">
        <v>25</v>
      </c>
      <c r="J51" s="324"/>
      <c r="K51" s="9"/>
      <c r="L51" s="322"/>
      <c r="M51" s="276"/>
    </row>
    <row r="52" spans="2:13" x14ac:dyDescent="0.25">
      <c r="B52" s="269"/>
      <c r="C52" s="24">
        <v>26</v>
      </c>
      <c r="D52" s="320"/>
      <c r="E52" s="9"/>
      <c r="F52" s="322"/>
      <c r="G52" s="292"/>
      <c r="H52" s="317"/>
      <c r="I52" s="26">
        <v>26</v>
      </c>
      <c r="J52" s="324"/>
      <c r="K52" s="9"/>
      <c r="L52" s="322"/>
      <c r="M52" s="276"/>
    </row>
    <row r="53" spans="2:13" x14ac:dyDescent="0.25">
      <c r="B53" s="269"/>
      <c r="C53" s="24">
        <v>27</v>
      </c>
      <c r="D53" s="320"/>
      <c r="E53" s="9"/>
      <c r="F53" s="322"/>
      <c r="G53" s="292"/>
      <c r="H53" s="317"/>
      <c r="I53" s="26">
        <v>27</v>
      </c>
      <c r="J53" s="324"/>
      <c r="K53" s="9"/>
      <c r="L53" s="322"/>
      <c r="M53" s="276"/>
    </row>
    <row r="54" spans="2:13" x14ac:dyDescent="0.25">
      <c r="B54" s="269"/>
      <c r="C54" s="24">
        <v>28</v>
      </c>
      <c r="D54" s="320"/>
      <c r="E54" s="9"/>
      <c r="F54" s="322"/>
      <c r="G54" s="292"/>
      <c r="H54" s="317"/>
      <c r="I54" s="26">
        <v>28</v>
      </c>
      <c r="J54" s="324"/>
      <c r="K54" s="9"/>
      <c r="L54" s="322"/>
      <c r="M54" s="276"/>
    </row>
    <row r="55" spans="2:13" x14ac:dyDescent="0.25">
      <c r="B55" s="269"/>
      <c r="C55" s="24">
        <v>29</v>
      </c>
      <c r="D55" s="320"/>
      <c r="E55" s="9"/>
      <c r="F55" s="322"/>
      <c r="G55" s="292"/>
      <c r="H55" s="317"/>
      <c r="I55" s="26">
        <v>29</v>
      </c>
      <c r="J55" s="324"/>
      <c r="K55" s="9"/>
      <c r="L55" s="322"/>
      <c r="M55" s="276"/>
    </row>
    <row r="56" spans="2:13" x14ac:dyDescent="0.25">
      <c r="B56" s="269"/>
      <c r="C56" s="24">
        <v>30</v>
      </c>
      <c r="D56" s="320"/>
      <c r="E56" s="9"/>
      <c r="F56" s="322"/>
      <c r="G56" s="292"/>
      <c r="H56" s="317"/>
      <c r="I56" s="26">
        <v>30</v>
      </c>
      <c r="J56" s="324"/>
      <c r="K56" s="9"/>
      <c r="L56" s="322"/>
      <c r="M56" s="276"/>
    </row>
    <row r="57" spans="2:13" x14ac:dyDescent="0.25">
      <c r="B57" s="269"/>
      <c r="C57" s="24">
        <v>31</v>
      </c>
      <c r="D57" s="320"/>
      <c r="E57" s="9"/>
      <c r="F57" s="322"/>
      <c r="G57" s="292"/>
      <c r="H57" s="317"/>
      <c r="I57" s="26">
        <v>31</v>
      </c>
      <c r="J57" s="324"/>
      <c r="K57" s="9"/>
      <c r="L57" s="322"/>
      <c r="M57" s="276"/>
    </row>
    <row r="58" spans="2:13" x14ac:dyDescent="0.25">
      <c r="B58" s="269"/>
      <c r="C58" s="24">
        <v>32</v>
      </c>
      <c r="D58" s="320"/>
      <c r="E58" s="9"/>
      <c r="F58" s="322"/>
      <c r="G58" s="292"/>
      <c r="H58" s="317"/>
      <c r="I58" s="26">
        <v>32</v>
      </c>
      <c r="J58" s="324"/>
      <c r="K58" s="9"/>
      <c r="L58" s="322"/>
      <c r="M58" s="276"/>
    </row>
    <row r="59" spans="2:13" x14ac:dyDescent="0.25">
      <c r="B59" s="269"/>
      <c r="C59" s="24">
        <v>33</v>
      </c>
      <c r="D59" s="320"/>
      <c r="E59" s="9"/>
      <c r="F59" s="322"/>
      <c r="G59" s="292"/>
      <c r="H59" s="317"/>
      <c r="I59" s="26">
        <v>33</v>
      </c>
      <c r="J59" s="324"/>
      <c r="K59" s="9"/>
      <c r="L59" s="322"/>
      <c r="M59" s="276"/>
    </row>
    <row r="60" spans="2:13" x14ac:dyDescent="0.25">
      <c r="B60" s="269"/>
      <c r="C60" s="24">
        <v>34</v>
      </c>
      <c r="D60" s="320"/>
      <c r="E60" s="9"/>
      <c r="F60" s="322"/>
      <c r="G60" s="292"/>
      <c r="H60" s="317"/>
      <c r="I60" s="26">
        <v>34</v>
      </c>
      <c r="J60" s="324"/>
      <c r="K60" s="9"/>
      <c r="L60" s="322"/>
      <c r="M60" s="276"/>
    </row>
    <row r="61" spans="2:13" x14ac:dyDescent="0.25">
      <c r="B61" s="269"/>
      <c r="C61" s="24">
        <v>35</v>
      </c>
      <c r="D61" s="320"/>
      <c r="E61" s="9"/>
      <c r="F61" s="322"/>
      <c r="G61" s="292"/>
      <c r="H61" s="317"/>
      <c r="I61" s="26">
        <v>35</v>
      </c>
      <c r="J61" s="324"/>
      <c r="K61" s="9"/>
      <c r="L61" s="322"/>
      <c r="M61" s="276"/>
    </row>
    <row r="62" spans="2:13" x14ac:dyDescent="0.25">
      <c r="B62" s="269"/>
      <c r="C62" s="24">
        <v>36</v>
      </c>
      <c r="D62" s="320"/>
      <c r="E62" s="9"/>
      <c r="F62" s="322"/>
      <c r="G62" s="292"/>
      <c r="H62" s="317"/>
      <c r="I62" s="26">
        <v>36</v>
      </c>
      <c r="J62" s="324"/>
      <c r="K62" s="9"/>
      <c r="L62" s="322"/>
      <c r="M62" s="276"/>
    </row>
    <row r="63" spans="2:13" x14ac:dyDescent="0.25">
      <c r="B63" s="269"/>
      <c r="C63" s="24">
        <v>37</v>
      </c>
      <c r="D63" s="320"/>
      <c r="E63" s="9"/>
      <c r="F63" s="322"/>
      <c r="G63" s="292"/>
      <c r="H63" s="317"/>
      <c r="I63" s="26">
        <v>37</v>
      </c>
      <c r="J63" s="324"/>
      <c r="K63" s="9"/>
      <c r="L63" s="322"/>
      <c r="M63" s="276"/>
    </row>
    <row r="64" spans="2:13" x14ac:dyDescent="0.25">
      <c r="B64" s="269"/>
      <c r="C64" s="24">
        <v>38</v>
      </c>
      <c r="D64" s="320"/>
      <c r="E64" s="9"/>
      <c r="F64" s="322"/>
      <c r="G64" s="292"/>
      <c r="H64" s="317"/>
      <c r="I64" s="26">
        <v>38</v>
      </c>
      <c r="J64" s="324"/>
      <c r="K64" s="9"/>
      <c r="L64" s="322"/>
      <c r="M64" s="276"/>
    </row>
    <row r="65" spans="2:13" x14ac:dyDescent="0.25">
      <c r="B65" s="269"/>
      <c r="C65" s="24">
        <v>39</v>
      </c>
      <c r="D65" s="320"/>
      <c r="E65" s="9"/>
      <c r="F65" s="322"/>
      <c r="G65" s="292"/>
      <c r="H65" s="317"/>
      <c r="I65" s="26">
        <v>39</v>
      </c>
      <c r="J65" s="324"/>
      <c r="K65" s="9"/>
      <c r="L65" s="322"/>
      <c r="M65" s="276"/>
    </row>
    <row r="66" spans="2:13" x14ac:dyDescent="0.25">
      <c r="B66" s="269"/>
      <c r="C66" s="24">
        <v>40</v>
      </c>
      <c r="D66" s="320"/>
      <c r="E66" s="9"/>
      <c r="F66" s="322"/>
      <c r="G66" s="292"/>
      <c r="H66" s="317"/>
      <c r="I66" s="26">
        <v>40</v>
      </c>
      <c r="J66" s="324"/>
      <c r="K66" s="9"/>
      <c r="L66" s="322"/>
      <c r="M66" s="276"/>
    </row>
    <row r="67" spans="2:13" x14ac:dyDescent="0.25">
      <c r="B67" s="269"/>
      <c r="C67" s="24">
        <v>41</v>
      </c>
      <c r="D67" s="320"/>
      <c r="E67" s="9"/>
      <c r="F67" s="322"/>
      <c r="G67" s="292"/>
      <c r="H67" s="317"/>
      <c r="I67" s="26">
        <v>41</v>
      </c>
      <c r="J67" s="324"/>
      <c r="K67" s="9"/>
      <c r="L67" s="322"/>
      <c r="M67" s="276"/>
    </row>
    <row r="68" spans="2:13" x14ac:dyDescent="0.25">
      <c r="B68" s="269"/>
      <c r="C68" s="24">
        <v>42</v>
      </c>
      <c r="D68" s="320"/>
      <c r="E68" s="9"/>
      <c r="F68" s="322"/>
      <c r="G68" s="292"/>
      <c r="H68" s="317"/>
      <c r="I68" s="26">
        <v>42</v>
      </c>
      <c r="J68" s="324"/>
      <c r="K68" s="9"/>
      <c r="L68" s="322"/>
      <c r="M68" s="276"/>
    </row>
    <row r="69" spans="2:13" x14ac:dyDescent="0.25">
      <c r="B69" s="269"/>
      <c r="C69" s="24">
        <v>43</v>
      </c>
      <c r="D69" s="320"/>
      <c r="E69" s="9"/>
      <c r="F69" s="322"/>
      <c r="G69" s="292"/>
      <c r="H69" s="317"/>
      <c r="I69" s="26">
        <v>43</v>
      </c>
      <c r="J69" s="324"/>
      <c r="K69" s="9"/>
      <c r="L69" s="322"/>
      <c r="M69" s="276"/>
    </row>
    <row r="70" spans="2:13" x14ac:dyDescent="0.25">
      <c r="B70" s="269"/>
      <c r="C70" s="24">
        <v>44</v>
      </c>
      <c r="D70" s="320"/>
      <c r="E70" s="9"/>
      <c r="F70" s="322"/>
      <c r="G70" s="292"/>
      <c r="H70" s="317"/>
      <c r="I70" s="26">
        <v>44</v>
      </c>
      <c r="J70" s="324"/>
      <c r="K70" s="9"/>
      <c r="L70" s="322"/>
      <c r="M70" s="276"/>
    </row>
    <row r="71" spans="2:13" x14ac:dyDescent="0.25">
      <c r="B71" s="269"/>
      <c r="C71" s="24">
        <v>45</v>
      </c>
      <c r="D71" s="320"/>
      <c r="E71" s="9"/>
      <c r="F71" s="322"/>
      <c r="G71" s="292"/>
      <c r="H71" s="317"/>
      <c r="I71" s="26">
        <v>45</v>
      </c>
      <c r="J71" s="324"/>
      <c r="K71" s="9"/>
      <c r="L71" s="322"/>
      <c r="M71" s="276"/>
    </row>
    <row r="72" spans="2:13" x14ac:dyDescent="0.25">
      <c r="B72" s="269"/>
      <c r="C72" s="24">
        <v>46</v>
      </c>
      <c r="D72" s="320"/>
      <c r="E72" s="9"/>
      <c r="F72" s="322"/>
      <c r="G72" s="292"/>
      <c r="H72" s="317"/>
      <c r="I72" s="26">
        <v>46</v>
      </c>
      <c r="J72" s="324"/>
      <c r="K72" s="9"/>
      <c r="L72" s="322"/>
      <c r="M72" s="276"/>
    </row>
    <row r="73" spans="2:13" x14ac:dyDescent="0.25">
      <c r="B73" s="269"/>
      <c r="C73" s="24">
        <v>47</v>
      </c>
      <c r="D73" s="320"/>
      <c r="E73" s="9"/>
      <c r="F73" s="322"/>
      <c r="G73" s="292"/>
      <c r="H73" s="317"/>
      <c r="I73" s="26">
        <v>47</v>
      </c>
      <c r="J73" s="324"/>
      <c r="K73" s="9"/>
      <c r="L73" s="322"/>
      <c r="M73" s="276"/>
    </row>
    <row r="74" spans="2:13" x14ac:dyDescent="0.25">
      <c r="B74" s="269"/>
      <c r="C74" s="24">
        <v>48</v>
      </c>
      <c r="D74" s="320"/>
      <c r="E74" s="9"/>
      <c r="F74" s="322"/>
      <c r="G74" s="292"/>
      <c r="H74" s="317"/>
      <c r="I74" s="26">
        <v>48</v>
      </c>
      <c r="J74" s="324"/>
      <c r="K74" s="9"/>
      <c r="L74" s="322"/>
      <c r="M74" s="276"/>
    </row>
    <row r="75" spans="2:13" x14ac:dyDescent="0.25">
      <c r="B75" s="269"/>
      <c r="C75" s="24">
        <v>49</v>
      </c>
      <c r="D75" s="320"/>
      <c r="E75" s="9"/>
      <c r="F75" s="322"/>
      <c r="G75" s="292"/>
      <c r="H75" s="317"/>
      <c r="I75" s="26">
        <v>49</v>
      </c>
      <c r="J75" s="324"/>
      <c r="K75" s="9"/>
      <c r="L75" s="322"/>
      <c r="M75" s="276"/>
    </row>
    <row r="76" spans="2:13" x14ac:dyDescent="0.25">
      <c r="B76" s="269"/>
      <c r="C76" s="24">
        <v>50</v>
      </c>
      <c r="D76" s="320"/>
      <c r="E76" s="9"/>
      <c r="F76" s="322"/>
      <c r="G76" s="292"/>
      <c r="H76" s="317"/>
      <c r="I76" s="26">
        <v>50</v>
      </c>
      <c r="J76" s="324"/>
      <c r="K76" s="9"/>
      <c r="L76" s="322"/>
      <c r="M76" s="276"/>
    </row>
    <row r="77" spans="2:13" x14ac:dyDescent="0.25">
      <c r="B77" s="269"/>
      <c r="C77" s="24">
        <v>51</v>
      </c>
      <c r="D77" s="320"/>
      <c r="E77" s="9"/>
      <c r="F77" s="322"/>
      <c r="G77" s="292"/>
      <c r="H77" s="317"/>
      <c r="I77" s="26">
        <v>51</v>
      </c>
      <c r="J77" s="324"/>
      <c r="K77" s="9"/>
      <c r="L77" s="322"/>
      <c r="M77" s="276"/>
    </row>
    <row r="78" spans="2:13" x14ac:dyDescent="0.25">
      <c r="B78" s="269"/>
      <c r="C78" s="24">
        <v>52</v>
      </c>
      <c r="D78" s="320"/>
      <c r="E78" s="9"/>
      <c r="F78" s="322"/>
      <c r="G78" s="292"/>
      <c r="H78" s="317"/>
      <c r="I78" s="26">
        <v>52</v>
      </c>
      <c r="J78" s="324"/>
      <c r="K78" s="9"/>
      <c r="L78" s="322"/>
      <c r="M78" s="276"/>
    </row>
    <row r="79" spans="2:13" x14ac:dyDescent="0.25">
      <c r="B79" s="269"/>
      <c r="C79" s="24">
        <v>53</v>
      </c>
      <c r="D79" s="320"/>
      <c r="E79" s="9"/>
      <c r="F79" s="322"/>
      <c r="G79" s="292"/>
      <c r="H79" s="317"/>
      <c r="I79" s="26">
        <v>53</v>
      </c>
      <c r="J79" s="324"/>
      <c r="K79" s="9"/>
      <c r="L79" s="322"/>
      <c r="M79" s="276"/>
    </row>
    <row r="80" spans="2:13" x14ac:dyDescent="0.25">
      <c r="B80" s="269"/>
      <c r="C80" s="24">
        <v>54</v>
      </c>
      <c r="D80" s="320"/>
      <c r="E80" s="9"/>
      <c r="F80" s="322"/>
      <c r="G80" s="292"/>
      <c r="H80" s="317"/>
      <c r="I80" s="26">
        <v>54</v>
      </c>
      <c r="J80" s="324"/>
      <c r="K80" s="9"/>
      <c r="L80" s="322"/>
      <c r="M80" s="276"/>
    </row>
    <row r="81" spans="2:13" x14ac:dyDescent="0.25">
      <c r="B81" s="269"/>
      <c r="C81" s="24">
        <v>55</v>
      </c>
      <c r="D81" s="320"/>
      <c r="E81" s="9"/>
      <c r="F81" s="322"/>
      <c r="G81" s="292"/>
      <c r="H81" s="317"/>
      <c r="I81" s="26">
        <v>55</v>
      </c>
      <c r="J81" s="324"/>
      <c r="K81" s="9"/>
      <c r="L81" s="322"/>
      <c r="M81" s="276"/>
    </row>
    <row r="82" spans="2:13" x14ac:dyDescent="0.25">
      <c r="B82" s="269"/>
      <c r="C82" s="24">
        <v>56</v>
      </c>
      <c r="D82" s="320"/>
      <c r="E82" s="9"/>
      <c r="F82" s="322"/>
      <c r="G82" s="292"/>
      <c r="H82" s="317"/>
      <c r="I82" s="26">
        <v>56</v>
      </c>
      <c r="J82" s="324"/>
      <c r="K82" s="9"/>
      <c r="L82" s="322"/>
      <c r="M82" s="276"/>
    </row>
    <row r="83" spans="2:13" x14ac:dyDescent="0.25">
      <c r="B83" s="269"/>
      <c r="C83" s="24">
        <v>57</v>
      </c>
      <c r="D83" s="320"/>
      <c r="E83" s="9"/>
      <c r="F83" s="322"/>
      <c r="G83" s="292"/>
      <c r="H83" s="317"/>
      <c r="I83" s="26">
        <v>57</v>
      </c>
      <c r="J83" s="324"/>
      <c r="K83" s="9"/>
      <c r="L83" s="322"/>
      <c r="M83" s="276"/>
    </row>
    <row r="84" spans="2:13" x14ac:dyDescent="0.25">
      <c r="B84" s="269"/>
      <c r="C84" s="24">
        <v>58</v>
      </c>
      <c r="D84" s="320"/>
      <c r="E84" s="9"/>
      <c r="F84" s="322"/>
      <c r="G84" s="292"/>
      <c r="H84" s="317"/>
      <c r="I84" s="26">
        <v>58</v>
      </c>
      <c r="J84" s="324"/>
      <c r="K84" s="9"/>
      <c r="L84" s="322"/>
      <c r="M84" s="276"/>
    </row>
    <row r="85" spans="2:13" x14ac:dyDescent="0.25">
      <c r="B85" s="269"/>
      <c r="C85" s="24">
        <v>59</v>
      </c>
      <c r="D85" s="320"/>
      <c r="E85" s="9"/>
      <c r="F85" s="322"/>
      <c r="G85" s="292"/>
      <c r="H85" s="317"/>
      <c r="I85" s="26">
        <v>59</v>
      </c>
      <c r="J85" s="324"/>
      <c r="K85" s="9"/>
      <c r="L85" s="322"/>
      <c r="M85" s="276"/>
    </row>
    <row r="86" spans="2:13" x14ac:dyDescent="0.25">
      <c r="B86" s="269"/>
      <c r="C86" s="24">
        <v>60</v>
      </c>
      <c r="D86" s="319"/>
      <c r="E86" s="8"/>
      <c r="F86" s="321"/>
      <c r="G86" s="292"/>
      <c r="H86" s="317"/>
      <c r="I86" s="26">
        <v>60</v>
      </c>
      <c r="J86" s="323"/>
      <c r="K86" s="8"/>
      <c r="L86" s="321"/>
      <c r="M86" s="276"/>
    </row>
    <row r="87" spans="2:13" x14ac:dyDescent="0.25">
      <c r="B87" s="269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0"/>
    </row>
    <row r="88" spans="2:13" x14ac:dyDescent="0.25">
      <c r="B88" s="269"/>
      <c r="C88" s="452" t="s">
        <v>322</v>
      </c>
      <c r="D88" s="452"/>
      <c r="E88" s="452"/>
      <c r="F88" s="452"/>
      <c r="G88" s="452"/>
      <c r="H88" s="452"/>
      <c r="I88" s="452"/>
      <c r="J88" s="452"/>
      <c r="K88" s="452"/>
      <c r="L88" s="452"/>
      <c r="M88" s="277"/>
    </row>
    <row r="89" spans="2:13" ht="66" customHeight="1" x14ac:dyDescent="0.25">
      <c r="B89" s="269"/>
      <c r="C89" s="444" t="s">
        <v>430</v>
      </c>
      <c r="D89" s="435"/>
      <c r="E89" s="435"/>
      <c r="F89" s="453"/>
      <c r="G89" s="453"/>
      <c r="H89" s="453"/>
      <c r="I89" s="453"/>
      <c r="J89" s="453"/>
      <c r="K89" s="453"/>
      <c r="L89" s="453"/>
      <c r="M89" s="270"/>
    </row>
    <row r="90" spans="2:13" ht="20.25" customHeight="1" x14ac:dyDescent="0.25">
      <c r="B90" s="269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8"/>
    </row>
    <row r="91" spans="2:13" ht="15.75" customHeight="1" x14ac:dyDescent="0.25">
      <c r="B91" s="269"/>
      <c r="C91" s="442" t="s">
        <v>329</v>
      </c>
      <c r="D91" s="443"/>
      <c r="E91" s="443"/>
      <c r="F91" s="167"/>
      <c r="G91" s="167"/>
      <c r="H91" s="167"/>
      <c r="I91" s="167"/>
      <c r="J91" s="167"/>
      <c r="K91" s="167"/>
      <c r="L91" s="167"/>
      <c r="M91" s="278"/>
    </row>
    <row r="92" spans="2:13" ht="15.75" customHeight="1" x14ac:dyDescent="0.25">
      <c r="B92" s="269"/>
      <c r="C92" s="444" t="s">
        <v>331</v>
      </c>
      <c r="D92" s="435"/>
      <c r="E92" s="435"/>
      <c r="F92" s="454">
        <v>44301</v>
      </c>
      <c r="G92" s="455"/>
      <c r="H92" s="455"/>
      <c r="I92" s="455"/>
      <c r="J92" s="455"/>
      <c r="K92" s="455"/>
      <c r="L92" s="455"/>
      <c r="M92" s="278"/>
    </row>
    <row r="93" spans="2:13" ht="15.75" customHeight="1" x14ac:dyDescent="0.25">
      <c r="B93" s="269"/>
      <c r="C93" s="444" t="s">
        <v>333</v>
      </c>
      <c r="D93" s="435"/>
      <c r="E93" s="435"/>
      <c r="F93" s="455" t="s">
        <v>454</v>
      </c>
      <c r="G93" s="455"/>
      <c r="H93" s="455"/>
      <c r="I93" s="455"/>
      <c r="J93" s="455"/>
      <c r="K93" s="455"/>
      <c r="L93" s="455"/>
      <c r="M93" s="278"/>
    </row>
    <row r="94" spans="2:13" ht="15.75" customHeight="1" x14ac:dyDescent="0.25">
      <c r="B94" s="269"/>
      <c r="C94" s="444" t="s">
        <v>335</v>
      </c>
      <c r="D94" s="435"/>
      <c r="E94" s="435"/>
      <c r="F94" s="455" t="s">
        <v>455</v>
      </c>
      <c r="G94" s="455"/>
      <c r="H94" s="455"/>
      <c r="I94" s="455"/>
      <c r="J94" s="455"/>
      <c r="K94" s="455"/>
      <c r="L94" s="455"/>
      <c r="M94" s="278"/>
    </row>
    <row r="95" spans="2:13" ht="21" customHeight="1" x14ac:dyDescent="0.25">
      <c r="B95" s="269"/>
      <c r="C95" s="437" t="s">
        <v>443</v>
      </c>
      <c r="D95" s="426"/>
      <c r="E95" s="426"/>
      <c r="F95" s="167"/>
      <c r="G95" s="167"/>
      <c r="H95" s="167"/>
      <c r="I95" s="167"/>
      <c r="J95" s="167"/>
      <c r="K95" s="167"/>
      <c r="L95" s="167"/>
      <c r="M95" s="278"/>
    </row>
    <row r="96" spans="2:13" ht="15.75" thickBot="1" x14ac:dyDescent="0.3">
      <c r="B96" s="279"/>
      <c r="C96" s="438"/>
      <c r="D96" s="439"/>
      <c r="E96" s="439"/>
      <c r="F96" s="280"/>
      <c r="G96" s="281"/>
      <c r="H96" s="282"/>
      <c r="I96" s="283"/>
      <c r="J96" s="283"/>
      <c r="K96" s="283"/>
      <c r="L96" s="283"/>
      <c r="M96" s="284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Pc</cp:lastModifiedBy>
  <cp:revision/>
  <cp:lastPrinted>2021-04-15T05:18:30Z</cp:lastPrinted>
  <dcterms:created xsi:type="dcterms:W3CDTF">2014-03-24T16:58:47Z</dcterms:created>
  <dcterms:modified xsi:type="dcterms:W3CDTF">2021-05-04T06:45:51Z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