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22 metai\Gruodis\Projektai\"/>
    </mc:Choice>
  </mc:AlternateContent>
  <xr:revisionPtr revIDLastSave="0" documentId="8_{72711995-CD14-4DC8-BF03-1B24D644E9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 priedas pajamos" sheetId="3" r:id="rId1"/>
    <sheet name="Išlaidos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7" i="4" l="1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M37" i="4"/>
  <c r="L37" i="4" l="1"/>
  <c r="O37" i="4"/>
  <c r="R37" i="4"/>
  <c r="Q37" i="4"/>
  <c r="P37" i="4"/>
  <c r="N37" i="4"/>
  <c r="K37" i="4"/>
  <c r="J37" i="4"/>
  <c r="I37" i="4"/>
  <c r="H37" i="4"/>
  <c r="G37" i="4"/>
  <c r="F37" i="4"/>
  <c r="E37" i="4"/>
  <c r="D37" i="4"/>
  <c r="C37" i="4"/>
  <c r="K76" i="3"/>
  <c r="K75" i="3" s="1"/>
  <c r="J76" i="3"/>
  <c r="J75" i="3" s="1"/>
  <c r="K69" i="3"/>
  <c r="K65" i="3" s="1"/>
  <c r="J69" i="3"/>
  <c r="J65" i="3" s="1"/>
  <c r="K58" i="3"/>
  <c r="J58" i="3"/>
  <c r="K52" i="3"/>
  <c r="J52" i="3"/>
  <c r="K49" i="3"/>
  <c r="J49" i="3"/>
  <c r="J57" i="3" l="1"/>
  <c r="K57" i="3"/>
  <c r="K24" i="3"/>
  <c r="K23" i="3" s="1"/>
  <c r="K22" i="3" s="1"/>
  <c r="K21" i="3" s="1"/>
  <c r="K20" i="3" s="1"/>
  <c r="J24" i="3"/>
  <c r="J23" i="3" s="1"/>
  <c r="J22" i="3" s="1"/>
  <c r="J21" i="3" s="1"/>
  <c r="J20" i="3" s="1"/>
  <c r="K12" i="3"/>
  <c r="J12" i="3"/>
  <c r="K9" i="3"/>
  <c r="K8" i="3" s="1"/>
  <c r="K83" i="3" s="1"/>
  <c r="K89" i="3" s="1"/>
  <c r="J9" i="3"/>
  <c r="J8" i="3" s="1"/>
  <c r="I49" i="3"/>
  <c r="H49" i="3"/>
  <c r="I52" i="3"/>
  <c r="H52" i="3"/>
  <c r="I75" i="3"/>
  <c r="H75" i="3"/>
  <c r="I76" i="3"/>
  <c r="H76" i="3"/>
  <c r="I24" i="3"/>
  <c r="I23" i="3" s="1"/>
  <c r="H24" i="3"/>
  <c r="H23" i="3" s="1"/>
  <c r="I9" i="3"/>
  <c r="H9" i="3"/>
  <c r="I65" i="3"/>
  <c r="I57" i="3" s="1"/>
  <c r="H65" i="3"/>
  <c r="H57" i="3" s="1"/>
  <c r="I58" i="3"/>
  <c r="H58" i="3"/>
  <c r="I69" i="3"/>
  <c r="H69" i="3"/>
  <c r="H12" i="3"/>
  <c r="I12" i="3"/>
  <c r="J83" i="3" l="1"/>
  <c r="J89" i="3" s="1"/>
  <c r="I8" i="3"/>
  <c r="H22" i="3"/>
  <c r="H21" i="3" s="1"/>
  <c r="H20" i="3" s="1"/>
  <c r="I22" i="3"/>
  <c r="I21" i="3" s="1"/>
  <c r="I20" i="3" s="1"/>
  <c r="I83" i="3" s="1"/>
  <c r="I89" i="3" s="1"/>
  <c r="H8" i="3"/>
  <c r="H83" i="3" l="1"/>
  <c r="H89" i="3" s="1"/>
  <c r="G76" i="3"/>
  <c r="F76" i="3"/>
  <c r="E76" i="3"/>
  <c r="G75" i="3"/>
  <c r="F75" i="3"/>
  <c r="G69" i="3"/>
  <c r="G65" i="3" s="1"/>
  <c r="F69" i="3"/>
  <c r="F65" i="3" s="1"/>
  <c r="F57" i="3" s="1"/>
  <c r="G58" i="3"/>
  <c r="F58" i="3"/>
  <c r="G52" i="3"/>
  <c r="F52" i="3"/>
  <c r="G49" i="3"/>
  <c r="F49" i="3"/>
  <c r="G24" i="3"/>
  <c r="G23" i="3" s="1"/>
  <c r="F24" i="3"/>
  <c r="F23" i="3" s="1"/>
  <c r="E23" i="3"/>
  <c r="G12" i="3"/>
  <c r="F12" i="3"/>
  <c r="G9" i="3"/>
  <c r="F9" i="3"/>
  <c r="F8" i="3"/>
  <c r="D52" i="3"/>
  <c r="E52" i="3"/>
  <c r="C52" i="3"/>
  <c r="E75" i="3"/>
  <c r="D76" i="3"/>
  <c r="D75" i="3"/>
  <c r="E69" i="3"/>
  <c r="E65" i="3" s="1"/>
  <c r="D69" i="3"/>
  <c r="D65" i="3"/>
  <c r="D57" i="3" s="1"/>
  <c r="E58" i="3"/>
  <c r="D58" i="3"/>
  <c r="E49" i="3"/>
  <c r="D49" i="3"/>
  <c r="E24" i="3"/>
  <c r="D24" i="3"/>
  <c r="D23" i="3" s="1"/>
  <c r="C21" i="3"/>
  <c r="E12" i="3"/>
  <c r="D12" i="3"/>
  <c r="E9" i="3"/>
  <c r="E8" i="3" s="1"/>
  <c r="D9" i="3"/>
  <c r="D8" i="3" s="1"/>
  <c r="C9" i="3"/>
  <c r="C49" i="3"/>
  <c r="G57" i="3" l="1"/>
  <c r="F22" i="3"/>
  <c r="F21" i="3" s="1"/>
  <c r="F20" i="3" s="1"/>
  <c r="F83" i="3" s="1"/>
  <c r="F89" i="3" s="1"/>
  <c r="G22" i="3"/>
  <c r="G21" i="3" s="1"/>
  <c r="G20" i="3" s="1"/>
  <c r="G8" i="3"/>
  <c r="D22" i="3"/>
  <c r="D21" i="3" s="1"/>
  <c r="D20" i="3" s="1"/>
  <c r="D83" i="3" s="1"/>
  <c r="D89" i="3" s="1"/>
  <c r="E57" i="3"/>
  <c r="E22" i="3"/>
  <c r="E21" i="3" s="1"/>
  <c r="E20" i="3" s="1"/>
  <c r="C76" i="3"/>
  <c r="G83" i="3" l="1"/>
  <c r="G89" i="3" s="1"/>
  <c r="E83" i="3"/>
  <c r="E89" i="3" s="1"/>
  <c r="C75" i="3"/>
  <c r="C69" i="3"/>
  <c r="C65" i="3" s="1"/>
  <c r="C58" i="3"/>
  <c r="C24" i="3"/>
  <c r="C23" i="3" s="1"/>
  <c r="C12" i="3"/>
  <c r="C8" i="3" s="1"/>
  <c r="C57" i="3" l="1"/>
  <c r="C22" i="3"/>
  <c r="C20" i="3" s="1"/>
  <c r="C83" i="3" l="1"/>
  <c r="C89" i="3" s="1"/>
</calcChain>
</file>

<file path=xl/sharedStrings.xml><?xml version="1.0" encoding="utf-8"?>
<sst xmlns="http://schemas.openxmlformats.org/spreadsheetml/2006/main" count="211" uniqueCount="204">
  <si>
    <t>1.4.3.</t>
  </si>
  <si>
    <t>MOKESČIAI</t>
  </si>
  <si>
    <t>Pajamų klasifikacijos kodas</t>
  </si>
  <si>
    <t>Pajamų pavadinimas</t>
  </si>
  <si>
    <t>tūkst. Eur</t>
  </si>
  <si>
    <t>Pajamų ir pelno mokesčiai</t>
  </si>
  <si>
    <t xml:space="preserve">Turto mokesčiai </t>
  </si>
  <si>
    <t xml:space="preserve"> Žemės mokestis</t>
  </si>
  <si>
    <t>Paveldimo turto mokestis</t>
  </si>
  <si>
    <t>Nekilnojamojo turto mokestis</t>
  </si>
  <si>
    <t>Prekių ir paslaugų mokesčiai</t>
  </si>
  <si>
    <t>Mokestis už aplinkos teršimą</t>
  </si>
  <si>
    <t>1.1.</t>
  </si>
  <si>
    <t>1.1.1.</t>
  </si>
  <si>
    <t>1.1.3.</t>
  </si>
  <si>
    <t>1.1.3.1.</t>
  </si>
  <si>
    <t>1.1.3.1.1.1.</t>
  </si>
  <si>
    <t>1.1.3.2.</t>
  </si>
  <si>
    <t>1.1.3.3.</t>
  </si>
  <si>
    <t>1.1.4.</t>
  </si>
  <si>
    <t>1.3.</t>
  </si>
  <si>
    <t>1.3.4.</t>
  </si>
  <si>
    <t>1.3.4.1.</t>
  </si>
  <si>
    <t>DOTACIJOS</t>
  </si>
  <si>
    <t>1.3.4.1.1.1.</t>
  </si>
  <si>
    <t xml:space="preserve">  Valstybės  rinkliavos</t>
  </si>
  <si>
    <t xml:space="preserve">  Būsto nuomos ir išperkamosios būsto nuomos mokesčių dalies kompensacijoms</t>
  </si>
  <si>
    <t xml:space="preserve">  Civilinei saugai</t>
  </si>
  <si>
    <t xml:space="preserve">  Civilinės būklės aktams registruoti </t>
  </si>
  <si>
    <t xml:space="preserve">  Dalyvauti rengiant ir vykdant mobilizaciją</t>
  </si>
  <si>
    <t xml:space="preserve">  Duomenims Suteiktos valstybės pagalbos registrui teikti</t>
  </si>
  <si>
    <t xml:space="preserve">  Gyvenamosios vietos deklaravimo duomenų ir gyvenamosios vietos neturinčių asmenų apskaitos duomenims tvarkyti</t>
  </si>
  <si>
    <t xml:space="preserve">  Gyventojų registrui tvarkyti ir duomenims valstybės registrui teikti</t>
  </si>
  <si>
    <t xml:space="preserve">  Jaunimo teisių apsaugai</t>
  </si>
  <si>
    <t xml:space="preserve">  Melioracijai</t>
  </si>
  <si>
    <t xml:space="preserve">  Priešgaisrinei saugai</t>
  </si>
  <si>
    <t xml:space="preserve">  Savivaldybėms priskirtiems archyviniams dokumentams tvarkyti</t>
  </si>
  <si>
    <t xml:space="preserve">  Socialinei paramai mokiniams</t>
  </si>
  <si>
    <t xml:space="preserve">  Socialinėms paslaugoms</t>
  </si>
  <si>
    <t xml:space="preserve">  Socialinėms išmokoms ir kompensacijoms skaičiuoti ir mokėti</t>
  </si>
  <si>
    <t xml:space="preserve">  Valstybinės kalbos vartojimo ir taisyklingumo kontrolei</t>
  </si>
  <si>
    <t xml:space="preserve">  Visuomenės sveikatos priežiūros funkcijoms vykdyti</t>
  </si>
  <si>
    <t xml:space="preserve">  Žemės ūkio funkcijoms atlikti</t>
  </si>
  <si>
    <t>1.3.4.2.</t>
  </si>
  <si>
    <t>1.4.</t>
  </si>
  <si>
    <t>KITOS PAJAMOS</t>
  </si>
  <si>
    <t xml:space="preserve">Turto pajamos </t>
  </si>
  <si>
    <t>1.4.1.</t>
  </si>
  <si>
    <t>1.4.1.4.</t>
  </si>
  <si>
    <t xml:space="preserve">  Mokestis už medžiojamųjų gyvūnų išteklius</t>
  </si>
  <si>
    <t>1.4.2.</t>
  </si>
  <si>
    <t>Pajamos už prekes ir paslaugas</t>
  </si>
  <si>
    <t>4.1.1.1.</t>
  </si>
  <si>
    <t>4.1.1.</t>
  </si>
  <si>
    <t>Ilgalaikio materialiojo turto realizavimo pajamos</t>
  </si>
  <si>
    <t>4.1.1.2.</t>
  </si>
  <si>
    <t>Pastatų ir statinių realizavimo pajamos</t>
  </si>
  <si>
    <t>IŠ VISO PAJAMŲ</t>
  </si>
  <si>
    <t>4.3.</t>
  </si>
  <si>
    <t xml:space="preserve">Finansinių įsipareigojimų prisiėmimo (skolinimosi) pajamos </t>
  </si>
  <si>
    <t>Paskolos</t>
  </si>
  <si>
    <t>4.3.1.4.1.2.</t>
  </si>
  <si>
    <t xml:space="preserve">   Ilgalaikės</t>
  </si>
  <si>
    <t>1.4.2.1.4.1.</t>
  </si>
  <si>
    <t xml:space="preserve">Įmokos už išlaikymą švietimo, socialinės apsaugos ir kitose įstaigose </t>
  </si>
  <si>
    <t>Aplinkos apsaugos rėmimo specialioji programa</t>
  </si>
  <si>
    <t>Kelių priežiūros ir plėtros programai vykdyti</t>
  </si>
  <si>
    <t>4.1.1.5.</t>
  </si>
  <si>
    <t>Kito ilgalaikio materialiojo turto realizavimo pajamos</t>
  </si>
  <si>
    <t>Gyventojų pajamų mokestis</t>
  </si>
  <si>
    <t xml:space="preserve">  Neveiksnių asmenų būklės peržiūrėjimui užtikrinti</t>
  </si>
  <si>
    <t>IŠ VISO</t>
  </si>
  <si>
    <t>1.1.3.1.1.2.</t>
  </si>
  <si>
    <t>1.1.4.7.1.1.</t>
  </si>
  <si>
    <t xml:space="preserve">  Valstybės garantuojamai pirminei teisinei pagalbai teikti</t>
  </si>
  <si>
    <t>4.3.1.4.1.</t>
  </si>
  <si>
    <t xml:space="preserve">  Vietinės rinkliavos, iš jų:</t>
  </si>
  <si>
    <t xml:space="preserve">  už komunalinių atliekų surinkimą ir tvarkymą</t>
  </si>
  <si>
    <t>4.1.3.</t>
  </si>
  <si>
    <t>Atsargų realizavimo pajamos</t>
  </si>
  <si>
    <t xml:space="preserve">  Fizinių asmenų žemės mokestis</t>
  </si>
  <si>
    <t xml:space="preserve">  Juridinių asmenų žemės mokestis</t>
  </si>
  <si>
    <t xml:space="preserve">Dotacijos iš kitų valdžios sektoriaus subjektų  </t>
  </si>
  <si>
    <t>Dotacijos iš kitų valdžios sektoriaus subjektų  einamiesiems tikslams</t>
  </si>
  <si>
    <t>Valstybinėms (valstybės perduotoms savivaldybėms) funkcijoms atlikti, iš jų:</t>
  </si>
  <si>
    <t>Speciali tikslinė dotacija savivaldybės einamiesiems tikslams, iš viso</t>
  </si>
  <si>
    <t xml:space="preserve">  Savivaldybių užimtumo programoms įgyvendinti</t>
  </si>
  <si>
    <t>1.3.4.1.1.5.</t>
  </si>
  <si>
    <t xml:space="preserve">Dotacijos iš kitų valdžios sektoriaus subjektų turtui įsigyti </t>
  </si>
  <si>
    <t>1.3.4.2.1.5.</t>
  </si>
  <si>
    <t>Dotacijos savivaldybėms iš Europos Sąjungos, kitos tarptautinės fnansinės paramos ir bendrojo finansavimo lėšų einamiesiems tikslams</t>
  </si>
  <si>
    <t>1.3.4.1.1.4.</t>
  </si>
  <si>
    <t>Palūkanos</t>
  </si>
  <si>
    <t>1.4.1.1.</t>
  </si>
  <si>
    <t>1.4.1.2.</t>
  </si>
  <si>
    <t>Dividendai ir kitos pelno įmokos</t>
  </si>
  <si>
    <t xml:space="preserve">  Nuomos mokestis už valstybinę žemę </t>
  </si>
  <si>
    <t>1.4.1.5.</t>
  </si>
  <si>
    <t>Mokesčiai už valstybinius gamtos išteklius</t>
  </si>
  <si>
    <t>1.4.1.5.1.1.</t>
  </si>
  <si>
    <t>1.4.1.5.1.2.</t>
  </si>
  <si>
    <t xml:space="preserve">  Kiti mokesčiai už valstybinius gamtos išteklius</t>
  </si>
  <si>
    <t>1.4.2.1.1.1.</t>
  </si>
  <si>
    <t>Biudžetinių įstaigų pajamos už prekes ir paslaugas</t>
  </si>
  <si>
    <t>Rinkliavos</t>
  </si>
  <si>
    <t>1.4.2.1.6</t>
  </si>
  <si>
    <t>1.4.2.1.6.1.</t>
  </si>
  <si>
    <t>1.4.2.1.6.2.</t>
  </si>
  <si>
    <t>Pajamos iš baudų, konfiskuoto turto ir kitų netesybų</t>
  </si>
  <si>
    <t>1.4.4.</t>
  </si>
  <si>
    <t>Kitos neišvardintos pajamos</t>
  </si>
  <si>
    <t>4. 1.</t>
  </si>
  <si>
    <t>MATERIALIOJO IR NEMATERIALIOJO TURTO REALIZAVIMO PAJAMOS</t>
  </si>
  <si>
    <t>Žemės realizavimo pajamos</t>
  </si>
  <si>
    <t>4.1.1.3.</t>
  </si>
  <si>
    <t>Mašinų ir įrenginių realizavimo pajamos</t>
  </si>
  <si>
    <t>Pajamos už ilgalaikio ir trumpalaikio materialiojo turto nuomą</t>
  </si>
  <si>
    <t>1.4.2.1.2.1.</t>
  </si>
  <si>
    <t>4.1.1.4.</t>
  </si>
  <si>
    <t>Kultūros ir kitų vertybių realizavimo pajamos</t>
  </si>
  <si>
    <t>Kita tikslinė dotacija įstaigai išlaikyti</t>
  </si>
  <si>
    <t xml:space="preserve"> Erdvinių duomenų rinkinio tvarkymui</t>
  </si>
  <si>
    <t>1.3.4.2.1.1.</t>
  </si>
  <si>
    <t>Kitos dotacijos savivaldybėms einamiesiems tikslams</t>
  </si>
  <si>
    <t>1.1.1.1.</t>
  </si>
  <si>
    <t>Kitos dotacijos savivaldybėms einamiesiems tikslams, iš viso</t>
  </si>
  <si>
    <t xml:space="preserve">Mokymo lėšoms finansuoti, iš viso  </t>
  </si>
  <si>
    <t>Dotacijos savivaldybėms iš Europos Sąjungos, kitos tarptautinės fnansinės paramos ir bendrojo finansavimo lėšų turtui įsigyti</t>
  </si>
  <si>
    <t>1.3.4.2.1.4.</t>
  </si>
  <si>
    <t>Specialios tikslinės dotacijos savivaldybėms turtui įsigyti, iš viso</t>
  </si>
  <si>
    <t>1.1.1.2.</t>
  </si>
  <si>
    <t>Gyventojų pajamų mokestis, gautas iš veikos, kuria verčiamasi turint verslo liudijimą</t>
  </si>
  <si>
    <t xml:space="preserve">2021 metais nepanaudotos biudžeto lėšos, iš jų  </t>
  </si>
  <si>
    <t>2022 m. pajamų planas</t>
  </si>
  <si>
    <t>Pokytis</t>
  </si>
  <si>
    <t>2022 m. 
birželis</t>
  </si>
  <si>
    <t>Eil Nr.</t>
  </si>
  <si>
    <t>Asignavimų  valdytojas</t>
  </si>
  <si>
    <t xml:space="preserve">Savivaldybės administracija, iš viso </t>
  </si>
  <si>
    <t>Pasvalio apylinkių seniūnija</t>
  </si>
  <si>
    <t>Joniškėlio apylinkių seniūnija</t>
  </si>
  <si>
    <t>Vaškų seniūnija</t>
  </si>
  <si>
    <t>Pumpėnų seniūnija</t>
  </si>
  <si>
    <t>Pušaloto seniūnija</t>
  </si>
  <si>
    <t>Daujėnų seniūnija</t>
  </si>
  <si>
    <t>Pasvalio socialinių paslaugų centras</t>
  </si>
  <si>
    <t>Pasvalio Petro Vileišio gimnazija</t>
  </si>
  <si>
    <t>Joniškėlio Gabrielės Petkevičaitės Bitės gimn</t>
  </si>
  <si>
    <t>Vaškų gimnazija</t>
  </si>
  <si>
    <t>Pumpėnų gimnazija</t>
  </si>
  <si>
    <t>Saločių Antano Poškos pagr. mokykla</t>
  </si>
  <si>
    <t>Pasvalio Lėvens pagrindinė mokykla</t>
  </si>
  <si>
    <t>Krinčino Antano Vienažindžio progimnazija</t>
  </si>
  <si>
    <t>Pasvalio lopšelis-darželis "Liepaitė"</t>
  </si>
  <si>
    <t>Pasvalio lopšelis darželis "Žilvitis"</t>
  </si>
  <si>
    <t>Pasvalio lopšelis darželis Eglutė</t>
  </si>
  <si>
    <t>Muzikos mokyka</t>
  </si>
  <si>
    <t>Iš viso</t>
  </si>
  <si>
    <t>VB- valstybės biudžetas</t>
  </si>
  <si>
    <t>D- valstybės deleguotoms funkcijoms vykdyti</t>
  </si>
  <si>
    <t>B- savarankiškoms funkcijoms vykdyti</t>
  </si>
  <si>
    <t>Lėšų šaltinis</t>
  </si>
  <si>
    <t>Pasvalio sporto mokykla</t>
  </si>
  <si>
    <t>Kitos dotacijos savivaldybėms turtui įsigyti,</t>
  </si>
  <si>
    <t>B</t>
  </si>
  <si>
    <t xml:space="preserve"> </t>
  </si>
  <si>
    <t xml:space="preserve">Papildomos biudžeto
 lėšos </t>
  </si>
  <si>
    <t xml:space="preserve"> PASVALIO RAJONO SAVIVALDYBĖS 2022 METŲ 
BIUDŽETO PAJAMŲ PLANO POKYTIS (planuojams)</t>
  </si>
  <si>
    <t>Sutrikusio intelekto žmonių užimtumo c. "Viltis"</t>
  </si>
  <si>
    <t>iš jų Socialinei paramai (02 programa)</t>
  </si>
  <si>
    <t>Priešgaisrinė tarnyba</t>
  </si>
  <si>
    <t>Pasvalio krašto muziejus</t>
  </si>
  <si>
    <t>Grūžių vaikų globos namai</t>
  </si>
  <si>
    <t>2022 m.
rugsėjis</t>
  </si>
  <si>
    <t>ES</t>
  </si>
  <si>
    <t>Teikiamos paslaugos</t>
  </si>
  <si>
    <t>papildyta</t>
  </si>
  <si>
    <t>Struktūriniai fondai</t>
  </si>
  <si>
    <t>Darbo 
užmokestis, sodra</t>
  </si>
  <si>
    <t>D</t>
  </si>
  <si>
    <t>Pedagogų kelionės 
išlaidoms kompensuoti (spalio- gruodžio mėn.)</t>
  </si>
  <si>
    <t>Vaškų seniūnijos kapinių teisinei registracijai</t>
  </si>
  <si>
    <t>Komunalinėms paslaugoms</t>
  </si>
  <si>
    <t>Karjeros specialistai (projektas)</t>
  </si>
  <si>
    <t>Transporto išlaidos</t>
  </si>
  <si>
    <t>2022 m. 
lapkritis</t>
  </si>
  <si>
    <t xml:space="preserve">LR Socialinės 
apsaugos ir darbo min. 2022-11-18 įsak. Nr. A1-758 (soc. paslaugos) </t>
  </si>
  <si>
    <t>2022 m. 
gruodis</t>
  </si>
  <si>
    <t>Planuojamas išlaidų paskirstymas asignavimų valdytojams gruodžio mėn.</t>
  </si>
  <si>
    <t>Pasvalio kultūros centras</t>
  </si>
  <si>
    <t>Pasvalio Mariaus Katiliškio viešoji biblioteka</t>
  </si>
  <si>
    <t>Visuomenės sveikatos biuras</t>
  </si>
  <si>
    <t xml:space="preserve">LR Socialinės 
apsaugos ir darbo min. 2022-11-25 įsak. Nr. A1-791 </t>
  </si>
  <si>
    <t xml:space="preserve">LR Socialinės 
apsaugos ir darbo min. 2022-12- įsak. Nr. A1-  (laidojimo išm.) </t>
  </si>
  <si>
    <t>Švietimo pagalbos tarnyba</t>
  </si>
  <si>
    <t>Traktoriaus remontui</t>
  </si>
  <si>
    <t>Projektui "Pasvalio sporto mokyklos infratruktūros atnaujinimas"</t>
  </si>
  <si>
    <t>VB</t>
  </si>
  <si>
    <t xml:space="preserve">LR Socialinės 
apsaugos ir darbo min. 2022-12-12 įsak. Nr. A1-835 </t>
  </si>
  <si>
    <t>LR VRM ministro 2022-12-07 įsak. Nr. 1V-755</t>
  </si>
  <si>
    <r>
      <rPr>
        <b/>
        <sz val="8"/>
        <color rgb="FFFF0000"/>
        <rFont val="Arial"/>
        <family val="2"/>
        <charset val="186"/>
      </rPr>
      <t>3 stulpelio</t>
    </r>
    <r>
      <rPr>
        <b/>
        <sz val="8"/>
        <rFont val="Arial"/>
        <family val="2"/>
        <charset val="186"/>
      </rPr>
      <t xml:space="preserve"> lėšų paskirties paaiškinimas</t>
    </r>
  </si>
  <si>
    <t>LR Socialinės 
apsaugos ir darbo min. 2022-12-08 potvarkis. Nr. A3- 175</t>
  </si>
  <si>
    <t xml:space="preserve">LR Socialinės 
apsaugos ir darbo min. 2022-12-13 įsak. Nr. A1-846 </t>
  </si>
  <si>
    <t>LR švietimo , mokslo ir spoto ministro 2022 -12 -08  įsak.  Nr.V-1932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</si>
</sst>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2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3" xfId="0" applyFont="1" applyBorder="1"/>
    <xf numFmtId="0" fontId="3" fillId="0" borderId="0" xfId="0" applyFont="1"/>
    <xf numFmtId="0" fontId="4" fillId="0" borderId="16" xfId="0" applyFont="1" applyBorder="1"/>
    <xf numFmtId="164" fontId="2" fillId="0" borderId="1" xfId="0" applyNumberFormat="1" applyFont="1" applyBorder="1"/>
    <xf numFmtId="0" fontId="0" fillId="4" borderId="11" xfId="0" applyFill="1" applyBorder="1"/>
    <xf numFmtId="0" fontId="3" fillId="4" borderId="11" xfId="0" applyFont="1" applyFill="1" applyBorder="1" applyAlignment="1">
      <alignment wrapText="1"/>
    </xf>
    <xf numFmtId="0" fontId="3" fillId="4" borderId="11" xfId="0" applyFont="1" applyFill="1" applyBorder="1"/>
    <xf numFmtId="0" fontId="2" fillId="0" borderId="18" xfId="0" applyFont="1" applyBorder="1"/>
    <xf numFmtId="164" fontId="3" fillId="0" borderId="3" xfId="0" applyNumberFormat="1" applyFont="1" applyBorder="1"/>
    <xf numFmtId="164" fontId="4" fillId="0" borderId="16" xfId="0" applyNumberFormat="1" applyFont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7" fillId="3" borderId="1" xfId="0" applyFont="1" applyFill="1" applyBorder="1"/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horizontal="left" wrapText="1"/>
    </xf>
    <xf numFmtId="0" fontId="8" fillId="0" borderId="2" xfId="0" applyFont="1" applyBorder="1" applyAlignment="1">
      <alignment horizontal="justify" wrapText="1"/>
    </xf>
    <xf numFmtId="164" fontId="2" fillId="0" borderId="3" xfId="0" applyNumberFormat="1" applyFont="1" applyBorder="1"/>
    <xf numFmtId="49" fontId="9" fillId="0" borderId="1" xfId="0" applyNumberFormat="1" applyFont="1" applyBorder="1" applyAlignment="1">
      <alignment horizontal="left" wrapText="1"/>
    </xf>
    <xf numFmtId="0" fontId="9" fillId="0" borderId="2" xfId="0" applyFont="1" applyBorder="1" applyAlignment="1">
      <alignment horizontal="justify" wrapText="1"/>
    </xf>
    <xf numFmtId="164" fontId="1" fillId="0" borderId="3" xfId="0" applyNumberFormat="1" applyFont="1" applyBorder="1"/>
    <xf numFmtId="164" fontId="1" fillId="0" borderId="1" xfId="0" applyNumberFormat="1" applyFont="1" applyBorder="1"/>
    <xf numFmtId="49" fontId="8" fillId="0" borderId="1" xfId="0" applyNumberFormat="1" applyFont="1" applyBorder="1" applyAlignment="1">
      <alignment horizontal="left" vertical="top" wrapText="1"/>
    </xf>
    <xf numFmtId="164" fontId="10" fillId="0" borderId="3" xfId="0" applyNumberFormat="1" applyFont="1" applyBorder="1"/>
    <xf numFmtId="49" fontId="9" fillId="0" borderId="1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justify" vertical="top" wrapText="1"/>
    </xf>
    <xf numFmtId="0" fontId="1" fillId="0" borderId="3" xfId="0" applyFont="1" applyBorder="1"/>
    <xf numFmtId="164" fontId="1" fillId="3" borderId="3" xfId="0" applyNumberFormat="1" applyFont="1" applyFill="1" applyBorder="1"/>
    <xf numFmtId="49" fontId="9" fillId="2" borderId="1" xfId="0" applyNumberFormat="1" applyFont="1" applyFill="1" applyBorder="1" applyAlignment="1">
      <alignment horizontal="left" wrapText="1"/>
    </xf>
    <xf numFmtId="164" fontId="1" fillId="2" borderId="3" xfId="0" applyNumberFormat="1" applyFont="1" applyFill="1" applyBorder="1"/>
    <xf numFmtId="49" fontId="8" fillId="2" borderId="1" xfId="0" applyNumberFormat="1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justify" wrapText="1"/>
    </xf>
    <xf numFmtId="164" fontId="2" fillId="2" borderId="3" xfId="0" applyNumberFormat="1" applyFont="1" applyFill="1" applyBorder="1"/>
    <xf numFmtId="0" fontId="9" fillId="2" borderId="2" xfId="0" applyFont="1" applyFill="1" applyBorder="1" applyAlignment="1">
      <alignment horizontal="justify" wrapText="1"/>
    </xf>
    <xf numFmtId="0" fontId="8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horizontal="justify" wrapText="1"/>
    </xf>
    <xf numFmtId="0" fontId="1" fillId="0" borderId="5" xfId="0" applyFont="1" applyBorder="1" applyAlignment="1">
      <alignment horizontal="left"/>
    </xf>
    <xf numFmtId="0" fontId="9" fillId="0" borderId="5" xfId="0" applyFont="1" applyBorder="1"/>
    <xf numFmtId="164" fontId="1" fillId="0" borderId="8" xfId="0" applyNumberFormat="1" applyFont="1" applyBorder="1"/>
    <xf numFmtId="0" fontId="1" fillId="0" borderId="1" xfId="0" applyFont="1" applyBorder="1" applyAlignment="1">
      <alignment horizontal="left"/>
    </xf>
    <xf numFmtId="0" fontId="9" fillId="0" borderId="1" xfId="0" applyFont="1" applyBorder="1"/>
    <xf numFmtId="0" fontId="2" fillId="0" borderId="5" xfId="0" applyFont="1" applyBorder="1" applyAlignment="1">
      <alignment horizontal="left"/>
    </xf>
    <xf numFmtId="0" fontId="8" fillId="0" borderId="5" xfId="0" applyFont="1" applyBorder="1"/>
    <xf numFmtId="164" fontId="2" fillId="0" borderId="8" xfId="0" applyNumberFormat="1" applyFont="1" applyBorder="1"/>
    <xf numFmtId="0" fontId="1" fillId="0" borderId="6" xfId="0" applyFont="1" applyBorder="1" applyAlignment="1">
      <alignment horizontal="left"/>
    </xf>
    <xf numFmtId="0" fontId="8" fillId="0" borderId="7" xfId="0" applyFont="1" applyBorder="1"/>
    <xf numFmtId="0" fontId="1" fillId="0" borderId="4" xfId="0" applyFont="1" applyBorder="1" applyAlignment="1">
      <alignment horizontal="left"/>
    </xf>
    <xf numFmtId="0" fontId="9" fillId="0" borderId="4" xfId="0" applyFont="1" applyBorder="1"/>
    <xf numFmtId="164" fontId="1" fillId="0" borderId="10" xfId="0" applyNumberFormat="1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/>
    <xf numFmtId="164" fontId="2" fillId="0" borderId="9" xfId="0" applyNumberFormat="1" applyFont="1" applyBorder="1"/>
    <xf numFmtId="164" fontId="2" fillId="3" borderId="3" xfId="0" applyNumberFormat="1" applyFont="1" applyFill="1" applyBorder="1"/>
    <xf numFmtId="164" fontId="2" fillId="3" borderId="9" xfId="0" applyNumberFormat="1" applyFont="1" applyFill="1" applyBorder="1"/>
    <xf numFmtId="0" fontId="2" fillId="0" borderId="0" xfId="0" applyFont="1"/>
    <xf numFmtId="164" fontId="4" fillId="0" borderId="16" xfId="0" applyNumberFormat="1" applyFont="1" applyBorder="1" applyAlignment="1">
      <alignment horizontal="right"/>
    </xf>
    <xf numFmtId="0" fontId="2" fillId="0" borderId="3" xfId="0" applyFont="1" applyBorder="1"/>
    <xf numFmtId="164" fontId="2" fillId="0" borderId="18" xfId="0" applyNumberFormat="1" applyFont="1" applyBorder="1"/>
    <xf numFmtId="164" fontId="0" fillId="0" borderId="1" xfId="0" applyNumberFormat="1" applyBorder="1"/>
    <xf numFmtId="164" fontId="0" fillId="0" borderId="0" xfId="0" applyNumberFormat="1"/>
    <xf numFmtId="0" fontId="2" fillId="6" borderId="23" xfId="0" applyFont="1" applyFill="1" applyBorder="1"/>
    <xf numFmtId="0" fontId="0" fillId="0" borderId="3" xfId="0" applyBorder="1"/>
    <xf numFmtId="0" fontId="2" fillId="7" borderId="17" xfId="0" applyFont="1" applyFill="1" applyBorder="1"/>
    <xf numFmtId="0" fontId="0" fillId="8" borderId="0" xfId="0" applyFill="1"/>
    <xf numFmtId="0" fontId="5" fillId="3" borderId="1" xfId="0" applyFont="1" applyFill="1" applyBorder="1"/>
    <xf numFmtId="164" fontId="0" fillId="0" borderId="3" xfId="0" applyNumberFormat="1" applyBorder="1"/>
    <xf numFmtId="0" fontId="0" fillId="0" borderId="1" xfId="0" applyBorder="1" applyAlignment="1">
      <alignment wrapText="1"/>
    </xf>
    <xf numFmtId="164" fontId="0" fillId="3" borderId="3" xfId="0" applyNumberFormat="1" applyFill="1" applyBorder="1"/>
    <xf numFmtId="164" fontId="0" fillId="0" borderId="5" xfId="0" applyNumberFormat="1" applyBorder="1"/>
    <xf numFmtId="164" fontId="0" fillId="0" borderId="8" xfId="0" applyNumberFormat="1" applyBorder="1"/>
    <xf numFmtId="164" fontId="0" fillId="3" borderId="1" xfId="0" applyNumberFormat="1" applyFill="1" applyBorder="1"/>
    <xf numFmtId="164" fontId="1" fillId="0" borderId="5" xfId="0" applyNumberFormat="1" applyFont="1" applyBorder="1"/>
    <xf numFmtId="164" fontId="2" fillId="0" borderId="6" xfId="0" applyNumberFormat="1" applyFont="1" applyBorder="1"/>
    <xf numFmtId="164" fontId="1" fillId="0" borderId="4" xfId="0" applyNumberFormat="1" applyFont="1" applyBorder="1"/>
    <xf numFmtId="164" fontId="0" fillId="0" borderId="4" xfId="0" applyNumberFormat="1" applyBorder="1"/>
    <xf numFmtId="164" fontId="0" fillId="0" borderId="10" xfId="0" applyNumberFormat="1" applyBorder="1"/>
    <xf numFmtId="0" fontId="0" fillId="0" borderId="5" xfId="0" applyBorder="1"/>
    <xf numFmtId="0" fontId="2" fillId="0" borderId="6" xfId="0" applyFont="1" applyBorder="1"/>
    <xf numFmtId="164" fontId="2" fillId="3" borderId="7" xfId="0" applyNumberFormat="1" applyFont="1" applyFill="1" applyBorder="1"/>
    <xf numFmtId="164" fontId="2" fillId="3" borderId="17" xfId="0" applyNumberFormat="1" applyFont="1" applyFill="1" applyBorder="1"/>
    <xf numFmtId="164" fontId="4" fillId="0" borderId="17" xfId="0" applyNumberFormat="1" applyFont="1" applyBorder="1"/>
    <xf numFmtId="164" fontId="1" fillId="2" borderId="1" xfId="0" applyNumberFormat="1" applyFont="1" applyFill="1" applyBorder="1"/>
    <xf numFmtId="164" fontId="0" fillId="0" borderId="18" xfId="0" applyNumberFormat="1" applyBorder="1"/>
    <xf numFmtId="0" fontId="0" fillId="0" borderId="3" xfId="0" applyBorder="1" applyAlignment="1">
      <alignment wrapText="1"/>
    </xf>
    <xf numFmtId="0" fontId="0" fillId="0" borderId="4" xfId="0" applyBorder="1"/>
    <xf numFmtId="0" fontId="2" fillId="0" borderId="26" xfId="0" applyFont="1" applyBorder="1"/>
    <xf numFmtId="0" fontId="3" fillId="0" borderId="20" xfId="0" applyFont="1" applyBorder="1"/>
    <xf numFmtId="0" fontId="0" fillId="0" borderId="20" xfId="0" applyBorder="1"/>
    <xf numFmtId="164" fontId="4" fillId="0" borderId="14" xfId="0" applyNumberFormat="1" applyFont="1" applyBorder="1"/>
    <xf numFmtId="0" fontId="3" fillId="3" borderId="20" xfId="0" applyFont="1" applyFill="1" applyBorder="1"/>
    <xf numFmtId="0" fontId="3" fillId="0" borderId="28" xfId="0" applyFont="1" applyBorder="1"/>
    <xf numFmtId="0" fontId="3" fillId="0" borderId="29" xfId="0" applyFont="1" applyBorder="1"/>
    <xf numFmtId="0" fontId="5" fillId="4" borderId="12" xfId="0" applyFont="1" applyFill="1" applyBorder="1"/>
    <xf numFmtId="0" fontId="3" fillId="4" borderId="12" xfId="0" applyFont="1" applyFill="1" applyBorder="1"/>
    <xf numFmtId="164" fontId="3" fillId="4" borderId="12" xfId="0" applyNumberFormat="1" applyFont="1" applyFill="1" applyBorder="1"/>
    <xf numFmtId="0" fontId="3" fillId="3" borderId="1" xfId="0" applyFont="1" applyFill="1" applyBorder="1" applyAlignment="1">
      <alignment horizontal="center" wrapText="1"/>
    </xf>
    <xf numFmtId="0" fontId="3" fillId="3" borderId="11" xfId="0" applyFont="1" applyFill="1" applyBorder="1"/>
    <xf numFmtId="0" fontId="3" fillId="3" borderId="35" xfId="0" applyFont="1" applyFill="1" applyBorder="1"/>
    <xf numFmtId="164" fontId="2" fillId="3" borderId="36" xfId="0" applyNumberFormat="1" applyFont="1" applyFill="1" applyBorder="1"/>
    <xf numFmtId="0" fontId="3" fillId="3" borderId="37" xfId="0" applyFont="1" applyFill="1" applyBorder="1" applyAlignment="1">
      <alignment horizontal="center" wrapText="1"/>
    </xf>
    <xf numFmtId="0" fontId="3" fillId="0" borderId="31" xfId="0" applyFont="1" applyBorder="1"/>
    <xf numFmtId="164" fontId="3" fillId="0" borderId="31" xfId="0" applyNumberFormat="1" applyFont="1" applyBorder="1"/>
    <xf numFmtId="164" fontId="2" fillId="4" borderId="39" xfId="0" applyNumberFormat="1" applyFont="1" applyFill="1" applyBorder="1"/>
    <xf numFmtId="164" fontId="2" fillId="3" borderId="40" xfId="0" applyNumberFormat="1" applyFont="1" applyFill="1" applyBorder="1"/>
    <xf numFmtId="164" fontId="2" fillId="3" borderId="41" xfId="0" applyNumberFormat="1" applyFont="1" applyFill="1" applyBorder="1"/>
    <xf numFmtId="164" fontId="2" fillId="3" borderId="42" xfId="0" applyNumberFormat="1" applyFont="1" applyFill="1" applyBorder="1"/>
    <xf numFmtId="0" fontId="0" fillId="4" borderId="11" xfId="0" applyFill="1" applyBorder="1" applyAlignment="1">
      <alignment horizontal="center"/>
    </xf>
    <xf numFmtId="0" fontId="3" fillId="8" borderId="3" xfId="0" applyFont="1" applyFill="1" applyBorder="1"/>
    <xf numFmtId="0" fontId="3" fillId="8" borderId="28" xfId="0" applyFont="1" applyFill="1" applyBorder="1"/>
    <xf numFmtId="164" fontId="3" fillId="8" borderId="12" xfId="0" applyNumberFormat="1" applyFont="1" applyFill="1" applyBorder="1"/>
    <xf numFmtId="164" fontId="3" fillId="8" borderId="1" xfId="0" applyNumberFormat="1" applyFont="1" applyFill="1" applyBorder="1"/>
    <xf numFmtId="0" fontId="3" fillId="8" borderId="1" xfId="0" applyFont="1" applyFill="1" applyBorder="1"/>
    <xf numFmtId="0" fontId="3" fillId="8" borderId="12" xfId="0" applyFont="1" applyFill="1" applyBorder="1"/>
    <xf numFmtId="0" fontId="3" fillId="8" borderId="20" xfId="0" applyFont="1" applyFill="1" applyBorder="1"/>
    <xf numFmtId="164" fontId="2" fillId="8" borderId="7" xfId="0" applyNumberFormat="1" applyFont="1" applyFill="1" applyBorder="1"/>
    <xf numFmtId="0" fontId="3" fillId="8" borderId="5" xfId="0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right"/>
    </xf>
    <xf numFmtId="0" fontId="3" fillId="0" borderId="11" xfId="0" applyFont="1" applyBorder="1"/>
    <xf numFmtId="0" fontId="3" fillId="8" borderId="1" xfId="0" applyFont="1" applyFill="1" applyBorder="1" applyAlignment="1">
      <alignment wrapText="1"/>
    </xf>
    <xf numFmtId="0" fontId="0" fillId="8" borderId="1" xfId="0" applyFill="1" applyBorder="1"/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5" borderId="21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8" borderId="5" xfId="0" applyFont="1" applyFill="1" applyBorder="1" applyAlignment="1">
      <alignment horizontal="center" wrapText="1"/>
    </xf>
    <xf numFmtId="0" fontId="3" fillId="4" borderId="30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/>
    </xf>
    <xf numFmtId="0" fontId="3" fillId="0" borderId="38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3" borderId="34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3" borderId="37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"/>
  <sheetViews>
    <sheetView tabSelected="1" topLeftCell="A67" workbookViewId="0">
      <selection activeCell="J10" sqref="J10"/>
    </sheetView>
  </sheetViews>
  <sheetFormatPr defaultRowHeight="13.2" x14ac:dyDescent="0.25"/>
  <cols>
    <col min="1" max="1" width="8.88671875" customWidth="1"/>
    <col min="2" max="2" width="61.88671875" customWidth="1"/>
    <col min="3" max="3" width="10" customWidth="1"/>
    <col min="4" max="4" width="8" customWidth="1"/>
    <col min="6" max="6" width="7.88671875" customWidth="1"/>
  </cols>
  <sheetData>
    <row r="1" spans="1:11" ht="39" customHeight="1" x14ac:dyDescent="0.25">
      <c r="B1" s="3"/>
      <c r="C1" s="2"/>
    </row>
    <row r="2" spans="1:11" x14ac:dyDescent="0.25">
      <c r="B2" s="1"/>
      <c r="C2" s="1"/>
    </row>
    <row r="3" spans="1:11" x14ac:dyDescent="0.25">
      <c r="B3" s="1"/>
      <c r="C3" s="1"/>
    </row>
    <row r="4" spans="1:11" ht="30.75" customHeight="1" x14ac:dyDescent="0.25">
      <c r="A4" s="134" t="s">
        <v>167</v>
      </c>
      <c r="B4" s="134"/>
      <c r="C4" s="134"/>
      <c r="D4" s="134"/>
      <c r="E4" s="134"/>
    </row>
    <row r="5" spans="1:11" x14ac:dyDescent="0.25">
      <c r="A5" s="21"/>
      <c r="B5" s="22"/>
      <c r="C5" s="23"/>
      <c r="D5" s="21"/>
      <c r="E5" s="21"/>
    </row>
    <row r="6" spans="1:11" x14ac:dyDescent="0.25">
      <c r="A6" s="21"/>
      <c r="B6" s="21"/>
      <c r="C6" s="21"/>
      <c r="D6" s="21"/>
      <c r="E6" s="21" t="s">
        <v>4</v>
      </c>
    </row>
    <row r="7" spans="1:11" ht="39.6" x14ac:dyDescent="0.25">
      <c r="A7" s="24" t="s">
        <v>2</v>
      </c>
      <c r="B7" s="25" t="s">
        <v>3</v>
      </c>
      <c r="C7" s="26" t="s">
        <v>133</v>
      </c>
      <c r="D7" s="27" t="s">
        <v>134</v>
      </c>
      <c r="E7" s="26" t="s">
        <v>135</v>
      </c>
      <c r="F7" s="27" t="s">
        <v>134</v>
      </c>
      <c r="G7" s="28" t="s">
        <v>173</v>
      </c>
      <c r="H7" s="27" t="s">
        <v>134</v>
      </c>
      <c r="I7" s="97" t="s">
        <v>185</v>
      </c>
      <c r="J7" s="27" t="s">
        <v>134</v>
      </c>
      <c r="K7" s="80" t="s">
        <v>187</v>
      </c>
    </row>
    <row r="8" spans="1:11" x14ac:dyDescent="0.25">
      <c r="A8" s="29" t="s">
        <v>12</v>
      </c>
      <c r="B8" s="30" t="s">
        <v>1</v>
      </c>
      <c r="C8" s="31">
        <f>SUM(C9,C12,C18)</f>
        <v>18854</v>
      </c>
      <c r="D8" s="11">
        <f t="shared" ref="D8:K8" si="0">SUM(D9,D12,D18)</f>
        <v>345.1</v>
      </c>
      <c r="E8" s="31">
        <f t="shared" si="0"/>
        <v>19199.099999999999</v>
      </c>
      <c r="F8" s="5">
        <f t="shared" si="0"/>
        <v>454.5</v>
      </c>
      <c r="G8" s="70">
        <f t="shared" si="0"/>
        <v>19653.599999999999</v>
      </c>
      <c r="H8" s="4">
        <f t="shared" si="0"/>
        <v>688.9</v>
      </c>
      <c r="I8" s="70">
        <f t="shared" si="0"/>
        <v>20342.5</v>
      </c>
      <c r="J8" s="5">
        <f t="shared" si="0"/>
        <v>176.1</v>
      </c>
      <c r="K8" s="5">
        <f t="shared" si="0"/>
        <v>20518.599999999999</v>
      </c>
    </row>
    <row r="9" spans="1:11" x14ac:dyDescent="0.25">
      <c r="A9" s="29" t="s">
        <v>13</v>
      </c>
      <c r="B9" s="30" t="s">
        <v>5</v>
      </c>
      <c r="C9" s="31">
        <f>SUM(C10,C11)</f>
        <v>17621</v>
      </c>
      <c r="D9" s="11">
        <f t="shared" ref="D9:K9" si="1">SUM(D10,D11)</f>
        <v>302.10000000000002</v>
      </c>
      <c r="E9" s="31">
        <f t="shared" si="1"/>
        <v>17923.099999999999</v>
      </c>
      <c r="F9" s="5">
        <f t="shared" si="1"/>
        <v>454.5</v>
      </c>
      <c r="G9" s="70">
        <f t="shared" si="1"/>
        <v>18377.599999999999</v>
      </c>
      <c r="H9" s="4">
        <f t="shared" si="1"/>
        <v>321.89999999999998</v>
      </c>
      <c r="I9" s="70">
        <f t="shared" si="1"/>
        <v>18699.5</v>
      </c>
      <c r="J9" s="5">
        <f t="shared" si="1"/>
        <v>176.1</v>
      </c>
      <c r="K9" s="5">
        <f t="shared" si="1"/>
        <v>18875.599999999999</v>
      </c>
    </row>
    <row r="10" spans="1:11" x14ac:dyDescent="0.25">
      <c r="A10" s="32" t="s">
        <v>124</v>
      </c>
      <c r="B10" s="33" t="s">
        <v>69</v>
      </c>
      <c r="C10" s="34">
        <v>17589</v>
      </c>
      <c r="D10" s="35">
        <v>302.10000000000002</v>
      </c>
      <c r="E10" s="34">
        <v>17891.099999999999</v>
      </c>
      <c r="F10" s="4">
        <v>454.5</v>
      </c>
      <c r="G10" s="75">
        <v>18345.599999999999</v>
      </c>
      <c r="H10" s="4">
        <v>321.89999999999998</v>
      </c>
      <c r="I10" s="75">
        <v>18667.5</v>
      </c>
      <c r="J10" s="133">
        <v>176.1</v>
      </c>
      <c r="K10" s="4">
        <v>18843.599999999999</v>
      </c>
    </row>
    <row r="11" spans="1:11" ht="26.4" x14ac:dyDescent="0.25">
      <c r="A11" s="32" t="s">
        <v>130</v>
      </c>
      <c r="B11" s="33" t="s">
        <v>131</v>
      </c>
      <c r="C11" s="34">
        <v>32</v>
      </c>
      <c r="D11" s="35"/>
      <c r="E11" s="34">
        <v>32</v>
      </c>
      <c r="F11" s="72"/>
      <c r="G11" s="79">
        <v>32</v>
      </c>
      <c r="H11" s="4"/>
      <c r="I11" s="79">
        <v>32</v>
      </c>
      <c r="J11" s="4"/>
      <c r="K11" s="4">
        <v>32</v>
      </c>
    </row>
    <row r="12" spans="1:11" x14ac:dyDescent="0.25">
      <c r="A12" s="36" t="s">
        <v>14</v>
      </c>
      <c r="B12" s="30" t="s">
        <v>6</v>
      </c>
      <c r="C12" s="31">
        <f>SUM(C17,C16,C13)</f>
        <v>1209</v>
      </c>
      <c r="D12" s="11">
        <f t="shared" ref="D12:H12" si="2">SUM(D17,D16,D13)</f>
        <v>0</v>
      </c>
      <c r="E12" s="31">
        <f t="shared" si="2"/>
        <v>1209</v>
      </c>
      <c r="F12" s="5">
        <f t="shared" si="2"/>
        <v>0</v>
      </c>
      <c r="G12" s="31">
        <f t="shared" si="2"/>
        <v>1209</v>
      </c>
      <c r="H12" s="11">
        <f t="shared" si="2"/>
        <v>367</v>
      </c>
      <c r="I12" s="31">
        <f t="shared" ref="I12:K12" si="3">SUM(I17,I16,I13)</f>
        <v>1576</v>
      </c>
      <c r="J12" s="4">
        <f t="shared" si="3"/>
        <v>0</v>
      </c>
      <c r="K12" s="4">
        <f t="shared" si="3"/>
        <v>1576</v>
      </c>
    </row>
    <row r="13" spans="1:11" x14ac:dyDescent="0.25">
      <c r="A13" s="32" t="s">
        <v>15</v>
      </c>
      <c r="B13" s="33" t="s">
        <v>7</v>
      </c>
      <c r="C13" s="37">
        <v>810</v>
      </c>
      <c r="D13" s="35"/>
      <c r="E13" s="34">
        <v>810</v>
      </c>
      <c r="F13" s="4"/>
      <c r="G13" s="34">
        <v>810</v>
      </c>
      <c r="H13" s="72">
        <v>180</v>
      </c>
      <c r="I13" s="34">
        <v>990</v>
      </c>
      <c r="J13" s="4"/>
      <c r="K13" s="34">
        <v>990</v>
      </c>
    </row>
    <row r="14" spans="1:11" ht="26.4" x14ac:dyDescent="0.25">
      <c r="A14" s="38" t="s">
        <v>16</v>
      </c>
      <c r="B14" s="39" t="s">
        <v>80</v>
      </c>
      <c r="C14" s="37">
        <v>750</v>
      </c>
      <c r="D14" s="35"/>
      <c r="E14" s="34">
        <v>750</v>
      </c>
      <c r="F14" s="4"/>
      <c r="G14" s="34">
        <v>750</v>
      </c>
      <c r="H14" s="72">
        <v>150</v>
      </c>
      <c r="I14" s="34">
        <v>900</v>
      </c>
      <c r="J14" s="4"/>
      <c r="K14" s="34">
        <v>900</v>
      </c>
    </row>
    <row r="15" spans="1:11" ht="26.4" x14ac:dyDescent="0.25">
      <c r="A15" s="38" t="s">
        <v>72</v>
      </c>
      <c r="B15" s="33" t="s">
        <v>81</v>
      </c>
      <c r="C15" s="37">
        <v>60</v>
      </c>
      <c r="D15" s="35"/>
      <c r="E15" s="34">
        <v>60</v>
      </c>
      <c r="F15" s="4"/>
      <c r="G15" s="34">
        <v>60</v>
      </c>
      <c r="H15" s="72">
        <v>30</v>
      </c>
      <c r="I15" s="34">
        <v>90</v>
      </c>
      <c r="J15" s="4"/>
      <c r="K15" s="34">
        <v>90</v>
      </c>
    </row>
    <row r="16" spans="1:11" x14ac:dyDescent="0.25">
      <c r="A16" s="32" t="s">
        <v>17</v>
      </c>
      <c r="B16" s="33" t="s">
        <v>8</v>
      </c>
      <c r="C16" s="34">
        <v>9</v>
      </c>
      <c r="D16" s="35"/>
      <c r="E16" s="34">
        <v>9</v>
      </c>
      <c r="F16" s="4"/>
      <c r="G16" s="34">
        <v>9</v>
      </c>
      <c r="H16" s="4">
        <v>7</v>
      </c>
      <c r="I16" s="34">
        <v>16</v>
      </c>
      <c r="J16" s="4"/>
      <c r="K16" s="34">
        <v>16</v>
      </c>
    </row>
    <row r="17" spans="1:11" x14ac:dyDescent="0.25">
      <c r="A17" s="32" t="s">
        <v>18</v>
      </c>
      <c r="B17" s="33" t="s">
        <v>9</v>
      </c>
      <c r="C17" s="34">
        <v>390</v>
      </c>
      <c r="D17" s="35"/>
      <c r="E17" s="34">
        <v>390</v>
      </c>
      <c r="F17" s="4"/>
      <c r="G17" s="34">
        <v>390</v>
      </c>
      <c r="H17" s="35">
        <v>180</v>
      </c>
      <c r="I17" s="34">
        <v>570</v>
      </c>
      <c r="J17" s="4"/>
      <c r="K17" s="34">
        <v>570</v>
      </c>
    </row>
    <row r="18" spans="1:11" x14ac:dyDescent="0.25">
      <c r="A18" s="29" t="s">
        <v>19</v>
      </c>
      <c r="B18" s="30" t="s">
        <v>10</v>
      </c>
      <c r="C18" s="31">
        <v>24</v>
      </c>
      <c r="D18" s="11">
        <v>43</v>
      </c>
      <c r="E18" s="31">
        <v>67</v>
      </c>
      <c r="F18" s="4"/>
      <c r="G18" s="31">
        <v>67</v>
      </c>
      <c r="H18" s="4"/>
      <c r="I18" s="31">
        <v>67</v>
      </c>
      <c r="J18" s="4"/>
      <c r="K18" s="31">
        <v>67</v>
      </c>
    </row>
    <row r="19" spans="1:11" ht="26.4" x14ac:dyDescent="0.25">
      <c r="A19" s="32" t="s">
        <v>73</v>
      </c>
      <c r="B19" s="33" t="s">
        <v>11</v>
      </c>
      <c r="C19" s="34">
        <v>24</v>
      </c>
      <c r="D19" s="35">
        <v>43</v>
      </c>
      <c r="E19" s="34">
        <v>67</v>
      </c>
      <c r="F19" s="4"/>
      <c r="G19" s="34">
        <v>67</v>
      </c>
      <c r="H19" s="4"/>
      <c r="I19" s="34">
        <v>67</v>
      </c>
      <c r="J19" s="4"/>
      <c r="K19" s="34">
        <v>67</v>
      </c>
    </row>
    <row r="20" spans="1:11" x14ac:dyDescent="0.25">
      <c r="A20" s="29" t="s">
        <v>20</v>
      </c>
      <c r="B20" s="30" t="s">
        <v>23</v>
      </c>
      <c r="C20" s="66">
        <f>C21</f>
        <v>13719.700000000003</v>
      </c>
      <c r="D20" s="5">
        <f t="shared" ref="D20:K20" si="4">D21</f>
        <v>2470.5</v>
      </c>
      <c r="E20" s="70">
        <f t="shared" si="4"/>
        <v>16190.200000000003</v>
      </c>
      <c r="F20" s="5">
        <f t="shared" si="4"/>
        <v>191.39999999999998</v>
      </c>
      <c r="G20" s="70">
        <f t="shared" si="4"/>
        <v>16381.600000000002</v>
      </c>
      <c r="H20" s="72">
        <f t="shared" si="4"/>
        <v>319.79999999999995</v>
      </c>
      <c r="I20" s="70">
        <f t="shared" si="4"/>
        <v>16701.400000000001</v>
      </c>
      <c r="J20" s="5">
        <f t="shared" si="4"/>
        <v>210.4</v>
      </c>
      <c r="K20" s="5">
        <f t="shared" si="4"/>
        <v>16911.800000000003</v>
      </c>
    </row>
    <row r="21" spans="1:11" x14ac:dyDescent="0.25">
      <c r="A21" s="29" t="s">
        <v>21</v>
      </c>
      <c r="B21" s="30" t="s">
        <v>82</v>
      </c>
      <c r="C21" s="66">
        <f>SUM(C22,C52)</f>
        <v>13719.700000000003</v>
      </c>
      <c r="D21" s="5">
        <f t="shared" ref="D21:K21" si="5">SUM(D22,D52)</f>
        <v>2470.5</v>
      </c>
      <c r="E21" s="70">
        <f t="shared" si="5"/>
        <v>16190.200000000003</v>
      </c>
      <c r="F21" s="5">
        <f t="shared" si="5"/>
        <v>191.39999999999998</v>
      </c>
      <c r="G21" s="70">
        <f t="shared" si="5"/>
        <v>16381.600000000002</v>
      </c>
      <c r="H21" s="72">
        <f t="shared" si="5"/>
        <v>319.79999999999995</v>
      </c>
      <c r="I21" s="70">
        <f t="shared" si="5"/>
        <v>16701.400000000001</v>
      </c>
      <c r="J21" s="5">
        <f t="shared" si="5"/>
        <v>210.4</v>
      </c>
      <c r="K21" s="5">
        <f t="shared" si="5"/>
        <v>16911.800000000003</v>
      </c>
    </row>
    <row r="22" spans="1:11" x14ac:dyDescent="0.25">
      <c r="A22" s="29" t="s">
        <v>22</v>
      </c>
      <c r="B22" s="30" t="s">
        <v>83</v>
      </c>
      <c r="C22" s="66">
        <f>SUM(C23,C48,C49)</f>
        <v>13692.000000000002</v>
      </c>
      <c r="D22" s="5">
        <f t="shared" ref="D22:K22" si="6">SUM(D23,D48,D49)</f>
        <v>1407.1</v>
      </c>
      <c r="E22" s="70">
        <f t="shared" si="6"/>
        <v>15099.100000000002</v>
      </c>
      <c r="F22" s="5">
        <f t="shared" si="6"/>
        <v>63.8</v>
      </c>
      <c r="G22" s="70">
        <f t="shared" si="6"/>
        <v>15162.900000000001</v>
      </c>
      <c r="H22" s="72">
        <f t="shared" si="6"/>
        <v>268.89999999999998</v>
      </c>
      <c r="I22" s="70">
        <f t="shared" si="6"/>
        <v>15431.800000000001</v>
      </c>
      <c r="J22" s="5">
        <f t="shared" si="6"/>
        <v>121.5</v>
      </c>
      <c r="K22" s="5">
        <f t="shared" si="6"/>
        <v>15553.300000000001</v>
      </c>
    </row>
    <row r="23" spans="1:11" ht="18.75" customHeight="1" x14ac:dyDescent="0.25">
      <c r="A23" s="32" t="s">
        <v>24</v>
      </c>
      <c r="B23" s="33" t="s">
        <v>85</v>
      </c>
      <c r="C23" s="34">
        <f>SUM(C24,C46,C47)</f>
        <v>12821.600000000002</v>
      </c>
      <c r="D23" s="27">
        <f t="shared" ref="D23:K23" si="7">SUM(D24,D46,D47)</f>
        <v>100.80000000000001</v>
      </c>
      <c r="E23" s="40">
        <f t="shared" si="7"/>
        <v>12922.400000000001</v>
      </c>
      <c r="F23" s="4">
        <f t="shared" si="7"/>
        <v>0</v>
      </c>
      <c r="G23" s="75">
        <f t="shared" si="7"/>
        <v>12922.400000000001</v>
      </c>
      <c r="H23" s="72">
        <f t="shared" si="7"/>
        <v>145.80000000000001</v>
      </c>
      <c r="I23" s="75">
        <f t="shared" si="7"/>
        <v>13068.2</v>
      </c>
      <c r="J23" s="4">
        <f t="shared" si="7"/>
        <v>11.7</v>
      </c>
      <c r="K23" s="4">
        <f t="shared" si="7"/>
        <v>13079.900000000001</v>
      </c>
    </row>
    <row r="24" spans="1:11" ht="19.5" customHeight="1" x14ac:dyDescent="0.25">
      <c r="A24" s="32"/>
      <c r="B24" s="33" t="s">
        <v>84</v>
      </c>
      <c r="C24" s="34">
        <f>SUM(C25,C26,C27,C28,C29,C30,C31,C32,C33,C34,C35,C36,C37,C38,,C39,C40,C41,C42,C43,C44,C45)</f>
        <v>3915.9000000000005</v>
      </c>
      <c r="D24" s="35">
        <f t="shared" ref="D24:K24" si="8">SUM(D25,D26,D27,D28,D29,D30,D31,D32,D33,D34,D35,D36,D37,D38,,D39,D40,D41,D42,D43,D44,D45)</f>
        <v>100.80000000000001</v>
      </c>
      <c r="E24" s="34">
        <f t="shared" si="8"/>
        <v>4016.7</v>
      </c>
      <c r="F24" s="72">
        <f t="shared" si="8"/>
        <v>0</v>
      </c>
      <c r="G24" s="79">
        <f t="shared" si="8"/>
        <v>4016.7</v>
      </c>
      <c r="H24" s="72">
        <f t="shared" si="8"/>
        <v>162.9</v>
      </c>
      <c r="I24" s="79">
        <f t="shared" si="8"/>
        <v>4179.6000000000004</v>
      </c>
      <c r="J24" s="4">
        <f t="shared" si="8"/>
        <v>11.7</v>
      </c>
      <c r="K24" s="4">
        <f t="shared" si="8"/>
        <v>4191.3</v>
      </c>
    </row>
    <row r="25" spans="1:11" ht="26.4" x14ac:dyDescent="0.25">
      <c r="A25" s="29"/>
      <c r="B25" s="33" t="s">
        <v>26</v>
      </c>
      <c r="C25" s="34">
        <v>3.7</v>
      </c>
      <c r="D25" s="35">
        <v>-1.8</v>
      </c>
      <c r="E25" s="34">
        <v>1.9</v>
      </c>
      <c r="F25" s="72"/>
      <c r="G25" s="79">
        <v>1.9</v>
      </c>
      <c r="H25" s="72"/>
      <c r="I25" s="79">
        <v>1.9</v>
      </c>
      <c r="J25" s="4"/>
      <c r="K25" s="72">
        <v>1.9</v>
      </c>
    </row>
    <row r="26" spans="1:11" x14ac:dyDescent="0.25">
      <c r="A26" s="32"/>
      <c r="B26" s="33" t="s">
        <v>27</v>
      </c>
      <c r="C26" s="34">
        <v>22.4</v>
      </c>
      <c r="D26" s="35"/>
      <c r="E26" s="34">
        <v>22.4</v>
      </c>
      <c r="F26" s="72"/>
      <c r="G26" s="79">
        <v>22.4</v>
      </c>
      <c r="H26" s="72"/>
      <c r="I26" s="79">
        <v>22.4</v>
      </c>
      <c r="J26" s="133">
        <v>0.4</v>
      </c>
      <c r="K26" s="72">
        <v>22.8</v>
      </c>
    </row>
    <row r="27" spans="1:11" x14ac:dyDescent="0.25">
      <c r="A27" s="32"/>
      <c r="B27" s="33" t="s">
        <v>28</v>
      </c>
      <c r="C27" s="34">
        <v>23.6</v>
      </c>
      <c r="D27" s="35"/>
      <c r="E27" s="34">
        <v>23.6</v>
      </c>
      <c r="F27" s="72"/>
      <c r="G27" s="79">
        <v>23.6</v>
      </c>
      <c r="H27" s="72"/>
      <c r="I27" s="79">
        <v>23.6</v>
      </c>
      <c r="J27" s="4"/>
      <c r="K27" s="72">
        <v>23.6</v>
      </c>
    </row>
    <row r="28" spans="1:11" x14ac:dyDescent="0.25">
      <c r="A28" s="32"/>
      <c r="B28" s="33" t="s">
        <v>86</v>
      </c>
      <c r="C28" s="34">
        <v>183.7</v>
      </c>
      <c r="D28" s="35"/>
      <c r="E28" s="34">
        <v>183.7</v>
      </c>
      <c r="F28" s="72"/>
      <c r="G28" s="79">
        <v>183.7</v>
      </c>
      <c r="H28" s="72"/>
      <c r="I28" s="79">
        <v>183.7</v>
      </c>
      <c r="J28" s="4"/>
      <c r="K28" s="72">
        <v>183.7</v>
      </c>
    </row>
    <row r="29" spans="1:11" x14ac:dyDescent="0.25">
      <c r="A29" s="32"/>
      <c r="B29" s="33" t="s">
        <v>29</v>
      </c>
      <c r="C29" s="34">
        <v>14.1</v>
      </c>
      <c r="D29" s="35"/>
      <c r="E29" s="34">
        <v>14.1</v>
      </c>
      <c r="F29" s="72"/>
      <c r="G29" s="79">
        <v>14.1</v>
      </c>
      <c r="H29" s="72"/>
      <c r="I29" s="79">
        <v>14.1</v>
      </c>
      <c r="J29" s="4"/>
      <c r="K29" s="72">
        <v>14.1</v>
      </c>
    </row>
    <row r="30" spans="1:11" x14ac:dyDescent="0.25">
      <c r="A30" s="32"/>
      <c r="B30" s="33" t="s">
        <v>30</v>
      </c>
      <c r="C30" s="34">
        <v>0.6</v>
      </c>
      <c r="D30" s="35"/>
      <c r="E30" s="34">
        <v>0.6</v>
      </c>
      <c r="F30" s="72"/>
      <c r="G30" s="79">
        <v>0.6</v>
      </c>
      <c r="H30" s="72"/>
      <c r="I30" s="79">
        <v>0.6</v>
      </c>
      <c r="J30" s="4"/>
      <c r="K30" s="72">
        <v>0.6</v>
      </c>
    </row>
    <row r="31" spans="1:11" ht="28.5" customHeight="1" x14ac:dyDescent="0.25">
      <c r="A31" s="32"/>
      <c r="B31" s="33" t="s">
        <v>31</v>
      </c>
      <c r="C31" s="34">
        <v>3.5</v>
      </c>
      <c r="D31" s="35"/>
      <c r="E31" s="34">
        <v>3.5</v>
      </c>
      <c r="F31" s="72"/>
      <c r="G31" s="79">
        <v>3.5</v>
      </c>
      <c r="H31" s="72"/>
      <c r="I31" s="79">
        <v>3.5</v>
      </c>
      <c r="J31" s="4"/>
      <c r="K31" s="72">
        <v>3.5</v>
      </c>
    </row>
    <row r="32" spans="1:11" ht="17.25" customHeight="1" x14ac:dyDescent="0.25">
      <c r="A32" s="32"/>
      <c r="B32" s="33" t="s">
        <v>32</v>
      </c>
      <c r="C32" s="34">
        <v>0.4</v>
      </c>
      <c r="D32" s="35"/>
      <c r="E32" s="34">
        <v>0.4</v>
      </c>
      <c r="F32" s="72"/>
      <c r="G32" s="79">
        <v>0.4</v>
      </c>
      <c r="H32" s="72"/>
      <c r="I32" s="79">
        <v>0.4</v>
      </c>
      <c r="J32" s="4"/>
      <c r="K32" s="72">
        <v>0.4</v>
      </c>
    </row>
    <row r="33" spans="1:11" x14ac:dyDescent="0.25">
      <c r="A33" s="32"/>
      <c r="B33" s="33" t="s">
        <v>33</v>
      </c>
      <c r="C33" s="34">
        <v>14.8</v>
      </c>
      <c r="D33" s="35"/>
      <c r="E33" s="34">
        <v>14.8</v>
      </c>
      <c r="F33" s="72"/>
      <c r="G33" s="79">
        <v>14.8</v>
      </c>
      <c r="H33" s="72"/>
      <c r="I33" s="79">
        <v>14.8</v>
      </c>
      <c r="J33" s="4"/>
      <c r="K33" s="72">
        <v>14.8</v>
      </c>
    </row>
    <row r="34" spans="1:11" x14ac:dyDescent="0.25">
      <c r="A34" s="32"/>
      <c r="B34" s="33" t="s">
        <v>34</v>
      </c>
      <c r="C34" s="34">
        <v>318</v>
      </c>
      <c r="D34" s="35"/>
      <c r="E34" s="34">
        <v>318</v>
      </c>
      <c r="F34" s="72"/>
      <c r="G34" s="79">
        <v>318</v>
      </c>
      <c r="H34" s="72"/>
      <c r="I34" s="79">
        <v>318</v>
      </c>
      <c r="J34" s="4"/>
      <c r="K34" s="72">
        <v>318</v>
      </c>
    </row>
    <row r="35" spans="1:11" x14ac:dyDescent="0.25">
      <c r="A35" s="32"/>
      <c r="B35" s="33" t="s">
        <v>70</v>
      </c>
      <c r="C35" s="34">
        <v>3.5</v>
      </c>
      <c r="D35" s="35"/>
      <c r="E35" s="34">
        <v>3.5</v>
      </c>
      <c r="F35" s="72"/>
      <c r="G35" s="79">
        <v>3.5</v>
      </c>
      <c r="H35" s="72"/>
      <c r="I35" s="79">
        <v>3.5</v>
      </c>
      <c r="J35" s="4"/>
      <c r="K35" s="72">
        <v>3.5</v>
      </c>
    </row>
    <row r="36" spans="1:11" x14ac:dyDescent="0.25">
      <c r="A36" s="32"/>
      <c r="B36" s="33" t="s">
        <v>35</v>
      </c>
      <c r="C36" s="34">
        <v>798.6</v>
      </c>
      <c r="D36" s="35"/>
      <c r="E36" s="34">
        <v>798.6</v>
      </c>
      <c r="F36" s="72"/>
      <c r="G36" s="79">
        <v>798.6</v>
      </c>
      <c r="H36" s="72"/>
      <c r="I36" s="79">
        <v>798.6</v>
      </c>
      <c r="J36" s="133">
        <v>21.3</v>
      </c>
      <c r="K36" s="72">
        <v>819.9</v>
      </c>
    </row>
    <row r="37" spans="1:11" ht="19.5" customHeight="1" x14ac:dyDescent="0.25">
      <c r="A37" s="32"/>
      <c r="B37" s="33" t="s">
        <v>36</v>
      </c>
      <c r="C37" s="34">
        <v>15.2</v>
      </c>
      <c r="D37" s="35"/>
      <c r="E37" s="34">
        <v>15.2</v>
      </c>
      <c r="F37" s="72"/>
      <c r="G37" s="79">
        <v>15.2</v>
      </c>
      <c r="H37" s="72"/>
      <c r="I37" s="79">
        <v>15.2</v>
      </c>
      <c r="J37" s="4"/>
      <c r="K37" s="72">
        <v>15.2</v>
      </c>
    </row>
    <row r="38" spans="1:11" x14ac:dyDescent="0.25">
      <c r="A38" s="32"/>
      <c r="B38" s="33" t="s">
        <v>37</v>
      </c>
      <c r="C38" s="34">
        <v>473.3</v>
      </c>
      <c r="D38" s="35">
        <v>42.2</v>
      </c>
      <c r="E38" s="34">
        <v>515.5</v>
      </c>
      <c r="F38" s="72"/>
      <c r="G38" s="79">
        <v>515.5</v>
      </c>
      <c r="H38" s="84">
        <v>-36.4</v>
      </c>
      <c r="I38" s="81">
        <v>479.1</v>
      </c>
      <c r="J38" s="4"/>
      <c r="K38" s="84">
        <v>479.1</v>
      </c>
    </row>
    <row r="39" spans="1:11" x14ac:dyDescent="0.25">
      <c r="A39" s="32"/>
      <c r="B39" s="33" t="s">
        <v>38</v>
      </c>
      <c r="C39" s="34">
        <v>1379.2</v>
      </c>
      <c r="D39" s="35">
        <v>48.9</v>
      </c>
      <c r="E39" s="34">
        <v>1428.1</v>
      </c>
      <c r="F39" s="72"/>
      <c r="G39" s="79">
        <v>1428.1</v>
      </c>
      <c r="H39" s="84">
        <v>215</v>
      </c>
      <c r="I39" s="81">
        <v>1643.1</v>
      </c>
      <c r="J39" s="4"/>
      <c r="K39" s="84">
        <v>1643.1</v>
      </c>
    </row>
    <row r="40" spans="1:11" ht="18" customHeight="1" x14ac:dyDescent="0.25">
      <c r="A40" s="32"/>
      <c r="B40" s="33" t="s">
        <v>39</v>
      </c>
      <c r="C40" s="34">
        <v>182</v>
      </c>
      <c r="D40" s="35">
        <v>11.5</v>
      </c>
      <c r="E40" s="34">
        <v>193.5</v>
      </c>
      <c r="F40" s="72"/>
      <c r="G40" s="79">
        <v>193.5</v>
      </c>
      <c r="H40" s="84">
        <v>-15.7</v>
      </c>
      <c r="I40" s="81">
        <v>177.8</v>
      </c>
      <c r="J40" s="4">
        <v>-10</v>
      </c>
      <c r="K40" s="84">
        <v>167.8</v>
      </c>
    </row>
    <row r="41" spans="1:11" x14ac:dyDescent="0.25">
      <c r="A41" s="32"/>
      <c r="B41" s="33" t="s">
        <v>121</v>
      </c>
      <c r="C41" s="34">
        <v>11.5</v>
      </c>
      <c r="D41" s="35"/>
      <c r="E41" s="34">
        <v>11.5</v>
      </c>
      <c r="F41" s="72"/>
      <c r="G41" s="79">
        <v>11.5</v>
      </c>
      <c r="H41" s="72"/>
      <c r="I41" s="79">
        <v>11.5</v>
      </c>
      <c r="J41" s="4"/>
      <c r="K41" s="72">
        <v>11.5</v>
      </c>
    </row>
    <row r="42" spans="1:11" x14ac:dyDescent="0.25">
      <c r="A42" s="32"/>
      <c r="B42" s="33" t="s">
        <v>74</v>
      </c>
      <c r="C42" s="34">
        <v>16.7</v>
      </c>
      <c r="D42" s="35"/>
      <c r="E42" s="34">
        <v>16.7</v>
      </c>
      <c r="F42" s="72"/>
      <c r="G42" s="79">
        <v>16.7</v>
      </c>
      <c r="H42" s="72"/>
      <c r="I42" s="79">
        <v>16.7</v>
      </c>
      <c r="J42" s="4"/>
      <c r="K42" s="72">
        <v>16.7</v>
      </c>
    </row>
    <row r="43" spans="1:11" x14ac:dyDescent="0.25">
      <c r="A43" s="32"/>
      <c r="B43" s="33" t="s">
        <v>40</v>
      </c>
      <c r="C43" s="34">
        <v>8.4</v>
      </c>
      <c r="D43" s="35"/>
      <c r="E43" s="34">
        <v>8.4</v>
      </c>
      <c r="F43" s="72"/>
      <c r="G43" s="79">
        <v>8.4</v>
      </c>
      <c r="H43" s="72"/>
      <c r="I43" s="79">
        <v>8.4</v>
      </c>
      <c r="J43" s="4"/>
      <c r="K43" s="72">
        <v>8.4</v>
      </c>
    </row>
    <row r="44" spans="1:11" x14ac:dyDescent="0.25">
      <c r="A44" s="32"/>
      <c r="B44" s="33" t="s">
        <v>41</v>
      </c>
      <c r="C44" s="34">
        <v>260.39999999999998</v>
      </c>
      <c r="D44" s="35"/>
      <c r="E44" s="34">
        <v>260.39999999999998</v>
      </c>
      <c r="F44" s="72"/>
      <c r="G44" s="79">
        <v>260.39999999999998</v>
      </c>
      <c r="H44" s="72"/>
      <c r="I44" s="79">
        <v>260.39999999999998</v>
      </c>
      <c r="J44" s="4"/>
      <c r="K44" s="72">
        <v>260.39999999999998</v>
      </c>
    </row>
    <row r="45" spans="1:11" x14ac:dyDescent="0.25">
      <c r="A45" s="32"/>
      <c r="B45" s="33" t="s">
        <v>42</v>
      </c>
      <c r="C45" s="34">
        <v>182.3</v>
      </c>
      <c r="D45" s="35"/>
      <c r="E45" s="34">
        <v>182.3</v>
      </c>
      <c r="F45" s="72"/>
      <c r="G45" s="79">
        <v>182.3</v>
      </c>
      <c r="H45" s="72"/>
      <c r="I45" s="79">
        <v>182.3</v>
      </c>
      <c r="J45" s="4"/>
      <c r="K45" s="72">
        <v>182.3</v>
      </c>
    </row>
    <row r="46" spans="1:11" x14ac:dyDescent="0.25">
      <c r="A46" s="32"/>
      <c r="B46" s="33" t="s">
        <v>120</v>
      </c>
      <c r="C46" s="34">
        <v>520</v>
      </c>
      <c r="D46" s="35"/>
      <c r="E46" s="34">
        <v>520</v>
      </c>
      <c r="F46" s="72"/>
      <c r="G46" s="79">
        <v>520</v>
      </c>
      <c r="H46" s="72"/>
      <c r="I46" s="79">
        <v>520</v>
      </c>
      <c r="J46" s="4"/>
      <c r="K46" s="72">
        <v>520</v>
      </c>
    </row>
    <row r="47" spans="1:11" x14ac:dyDescent="0.25">
      <c r="A47" s="32"/>
      <c r="B47" s="33" t="s">
        <v>126</v>
      </c>
      <c r="C47" s="34">
        <v>8385.7000000000007</v>
      </c>
      <c r="D47" s="35"/>
      <c r="E47" s="34">
        <v>8385.7000000000007</v>
      </c>
      <c r="F47" s="72"/>
      <c r="G47" s="79">
        <v>8385.7000000000007</v>
      </c>
      <c r="H47" s="72">
        <v>-17.100000000000001</v>
      </c>
      <c r="I47" s="79">
        <v>8368.6</v>
      </c>
      <c r="J47" s="4"/>
      <c r="K47" s="72">
        <v>8368.6</v>
      </c>
    </row>
    <row r="48" spans="1:11" ht="34.5" customHeight="1" x14ac:dyDescent="0.25">
      <c r="A48" s="32" t="s">
        <v>91</v>
      </c>
      <c r="B48" s="33" t="s">
        <v>90</v>
      </c>
      <c r="C48" s="41">
        <v>0</v>
      </c>
      <c r="D48" s="35">
        <v>115</v>
      </c>
      <c r="E48" s="34">
        <v>115</v>
      </c>
      <c r="F48" s="72">
        <v>9.9</v>
      </c>
      <c r="G48" s="79">
        <v>124.9</v>
      </c>
      <c r="H48" s="72">
        <v>8.1</v>
      </c>
      <c r="I48" s="79">
        <v>133</v>
      </c>
      <c r="J48" s="4"/>
      <c r="K48" s="4">
        <v>133</v>
      </c>
    </row>
    <row r="49" spans="1:11" ht="26.4" x14ac:dyDescent="0.25">
      <c r="A49" s="32" t="s">
        <v>87</v>
      </c>
      <c r="B49" s="33" t="s">
        <v>125</v>
      </c>
      <c r="C49" s="66">
        <f>SUM(C51,C50)</f>
        <v>870.4</v>
      </c>
      <c r="D49" s="11">
        <f t="shared" ref="D49:K49" si="9">SUM(D51,D50)</f>
        <v>1191.3</v>
      </c>
      <c r="E49" s="31">
        <f t="shared" si="9"/>
        <v>2061.6999999999998</v>
      </c>
      <c r="F49" s="11">
        <f t="shared" si="9"/>
        <v>53.9</v>
      </c>
      <c r="G49" s="31">
        <f t="shared" si="9"/>
        <v>2115.6</v>
      </c>
      <c r="H49" s="72">
        <f t="shared" si="9"/>
        <v>115</v>
      </c>
      <c r="I49" s="31">
        <f t="shared" si="9"/>
        <v>2230.6</v>
      </c>
      <c r="J49" s="5">
        <f t="shared" si="9"/>
        <v>109.8</v>
      </c>
      <c r="K49" s="5">
        <f t="shared" si="9"/>
        <v>2340.4</v>
      </c>
    </row>
    <row r="50" spans="1:11" x14ac:dyDescent="0.25">
      <c r="A50" s="32"/>
      <c r="B50" s="33" t="s">
        <v>123</v>
      </c>
      <c r="C50" s="41">
        <v>870.4</v>
      </c>
      <c r="D50" s="35">
        <v>410.2</v>
      </c>
      <c r="E50" s="34">
        <v>1280.5999999999999</v>
      </c>
      <c r="F50" s="84">
        <v>53.9</v>
      </c>
      <c r="G50" s="81">
        <v>1334.5</v>
      </c>
      <c r="H50" s="84">
        <v>115</v>
      </c>
      <c r="I50" s="81">
        <v>1449.5</v>
      </c>
      <c r="J50" s="133">
        <v>109.8</v>
      </c>
      <c r="K50" s="4">
        <v>1559.3</v>
      </c>
    </row>
    <row r="51" spans="1:11" x14ac:dyDescent="0.25">
      <c r="A51" s="32"/>
      <c r="B51" s="33" t="s">
        <v>66</v>
      </c>
      <c r="C51" s="34">
        <v>0</v>
      </c>
      <c r="D51" s="35">
        <v>781.1</v>
      </c>
      <c r="E51" s="34">
        <v>781.1</v>
      </c>
      <c r="F51" s="72"/>
      <c r="G51" s="79">
        <v>781.1</v>
      </c>
      <c r="H51" s="72"/>
      <c r="I51" s="79">
        <v>781.1</v>
      </c>
      <c r="J51" s="4"/>
      <c r="K51" s="4">
        <v>781.1</v>
      </c>
    </row>
    <row r="52" spans="1:11" ht="19.5" customHeight="1" x14ac:dyDescent="0.25">
      <c r="A52" s="29" t="s">
        <v>43</v>
      </c>
      <c r="B52" s="30" t="s">
        <v>88</v>
      </c>
      <c r="C52" s="31">
        <f>SUM(C53,C54,C55,C56)</f>
        <v>27.7</v>
      </c>
      <c r="D52" s="11">
        <f>SUM(D53,D54,D55)</f>
        <v>1063.4000000000001</v>
      </c>
      <c r="E52" s="31">
        <f>SUM(E53,E54,E55)</f>
        <v>1091.0999999999999</v>
      </c>
      <c r="F52" s="11">
        <f t="shared" ref="F52:K52" si="10">SUM(F53,F54,F55)</f>
        <v>127.6</v>
      </c>
      <c r="G52" s="31">
        <f t="shared" si="10"/>
        <v>1218.7</v>
      </c>
      <c r="H52" s="72">
        <f t="shared" si="10"/>
        <v>50.9</v>
      </c>
      <c r="I52" s="31">
        <f t="shared" si="10"/>
        <v>1269.5999999999999</v>
      </c>
      <c r="J52" s="5">
        <f t="shared" si="10"/>
        <v>88.9</v>
      </c>
      <c r="K52" s="5">
        <f t="shared" si="10"/>
        <v>1358.5</v>
      </c>
    </row>
    <row r="53" spans="1:11" ht="15.75" customHeight="1" x14ac:dyDescent="0.25">
      <c r="A53" s="32" t="s">
        <v>122</v>
      </c>
      <c r="B53" s="33" t="s">
        <v>129</v>
      </c>
      <c r="C53" s="34">
        <v>0</v>
      </c>
      <c r="D53" s="35"/>
      <c r="E53" s="34"/>
      <c r="F53" s="72"/>
      <c r="G53" s="79"/>
      <c r="H53" s="72"/>
      <c r="I53" s="79"/>
      <c r="J53" s="4"/>
      <c r="K53" s="4"/>
    </row>
    <row r="54" spans="1:11" ht="30" customHeight="1" x14ac:dyDescent="0.25">
      <c r="A54" s="32" t="s">
        <v>128</v>
      </c>
      <c r="B54" s="33" t="s">
        <v>127</v>
      </c>
      <c r="C54" s="34">
        <v>0</v>
      </c>
      <c r="D54" s="35">
        <v>136.69999999999999</v>
      </c>
      <c r="E54" s="34">
        <v>136.69999999999999</v>
      </c>
      <c r="F54" s="72">
        <v>127.6</v>
      </c>
      <c r="G54" s="79">
        <v>264.3</v>
      </c>
      <c r="H54" s="72">
        <v>50.9</v>
      </c>
      <c r="I54" s="79">
        <v>315.2</v>
      </c>
      <c r="J54" s="4">
        <v>88.9</v>
      </c>
      <c r="K54" s="79">
        <v>404.1</v>
      </c>
    </row>
    <row r="55" spans="1:11" ht="26.4" x14ac:dyDescent="0.25">
      <c r="A55" s="42" t="s">
        <v>89</v>
      </c>
      <c r="B55" s="33" t="s">
        <v>163</v>
      </c>
      <c r="C55" s="43">
        <v>27.7</v>
      </c>
      <c r="D55" s="35">
        <v>926.7</v>
      </c>
      <c r="E55" s="34">
        <v>954.4</v>
      </c>
      <c r="F55" s="72"/>
      <c r="G55" s="79">
        <v>954.4</v>
      </c>
      <c r="H55" s="72"/>
      <c r="I55" s="79">
        <v>954.4</v>
      </c>
      <c r="J55" s="4"/>
      <c r="K55" s="79">
        <v>954.4</v>
      </c>
    </row>
    <row r="56" spans="1:11" x14ac:dyDescent="0.25">
      <c r="A56" s="42"/>
      <c r="B56" s="33" t="s">
        <v>66</v>
      </c>
      <c r="C56" s="34">
        <v>0</v>
      </c>
      <c r="D56" s="35">
        <v>926.7</v>
      </c>
      <c r="E56" s="34">
        <v>926.7</v>
      </c>
      <c r="F56" s="72"/>
      <c r="G56" s="79">
        <v>926.7</v>
      </c>
      <c r="H56" s="72"/>
      <c r="I56" s="79">
        <v>926.7</v>
      </c>
      <c r="J56" s="4"/>
      <c r="K56" s="79">
        <v>926.7</v>
      </c>
    </row>
    <row r="57" spans="1:11" x14ac:dyDescent="0.25">
      <c r="A57" s="44" t="s">
        <v>44</v>
      </c>
      <c r="B57" s="45" t="s">
        <v>45</v>
      </c>
      <c r="C57" s="46">
        <f>SUM(C58,C65,C73,C74)</f>
        <v>2317.3000000000002</v>
      </c>
      <c r="D57" s="11">
        <f t="shared" ref="D57:K57" si="11">SUM(D58,D65,D73,D74)</f>
        <v>52.7</v>
      </c>
      <c r="E57" s="31">
        <f t="shared" si="11"/>
        <v>2370</v>
      </c>
      <c r="F57" s="11">
        <f t="shared" si="11"/>
        <v>40.9</v>
      </c>
      <c r="G57" s="31">
        <f t="shared" si="11"/>
        <v>2410.9</v>
      </c>
      <c r="H57" s="11">
        <f t="shared" si="11"/>
        <v>365.2</v>
      </c>
      <c r="I57" s="31">
        <f t="shared" si="11"/>
        <v>2776.1</v>
      </c>
      <c r="J57" s="5">
        <f t="shared" si="11"/>
        <v>17.2</v>
      </c>
      <c r="K57" s="5">
        <f t="shared" si="11"/>
        <v>2793.3</v>
      </c>
    </row>
    <row r="58" spans="1:11" x14ac:dyDescent="0.25">
      <c r="A58" s="44" t="s">
        <v>47</v>
      </c>
      <c r="B58" s="45" t="s">
        <v>46</v>
      </c>
      <c r="C58" s="46">
        <f>SUM(C62,C61,C60,C59)</f>
        <v>463</v>
      </c>
      <c r="D58" s="11">
        <f t="shared" ref="D58:K58" si="12">SUM(D62,D61,D60,D59)</f>
        <v>0</v>
      </c>
      <c r="E58" s="31">
        <f t="shared" si="12"/>
        <v>463</v>
      </c>
      <c r="F58" s="11">
        <f t="shared" si="12"/>
        <v>0</v>
      </c>
      <c r="G58" s="31">
        <f t="shared" si="12"/>
        <v>463</v>
      </c>
      <c r="H58" s="11">
        <f t="shared" si="12"/>
        <v>250</v>
      </c>
      <c r="I58" s="31">
        <f t="shared" si="12"/>
        <v>713</v>
      </c>
      <c r="J58" s="5">
        <f t="shared" si="12"/>
        <v>0</v>
      </c>
      <c r="K58" s="5">
        <f t="shared" si="12"/>
        <v>713</v>
      </c>
    </row>
    <row r="59" spans="1:11" x14ac:dyDescent="0.25">
      <c r="A59" s="42" t="s">
        <v>93</v>
      </c>
      <c r="B59" s="47" t="s">
        <v>92</v>
      </c>
      <c r="C59" s="43">
        <v>1</v>
      </c>
      <c r="D59" s="35"/>
      <c r="E59" s="43">
        <v>1</v>
      </c>
      <c r="F59" s="72"/>
      <c r="G59" s="43">
        <v>1</v>
      </c>
      <c r="H59" s="72"/>
      <c r="I59" s="43">
        <v>1</v>
      </c>
      <c r="J59" s="4"/>
      <c r="K59" s="95">
        <v>1</v>
      </c>
    </row>
    <row r="60" spans="1:11" x14ac:dyDescent="0.25">
      <c r="A60" s="42" t="s">
        <v>94</v>
      </c>
      <c r="B60" s="47" t="s">
        <v>95</v>
      </c>
      <c r="C60" s="43">
        <v>20</v>
      </c>
      <c r="D60" s="35"/>
      <c r="E60" s="43">
        <v>20</v>
      </c>
      <c r="F60" s="72"/>
      <c r="G60" s="43">
        <v>20</v>
      </c>
      <c r="H60" s="72"/>
      <c r="I60" s="43">
        <v>20</v>
      </c>
      <c r="J60" s="4"/>
      <c r="K60" s="95">
        <v>20</v>
      </c>
    </row>
    <row r="61" spans="1:11" x14ac:dyDescent="0.25">
      <c r="A61" s="42" t="s">
        <v>48</v>
      </c>
      <c r="B61" s="47" t="s">
        <v>96</v>
      </c>
      <c r="C61" s="43">
        <v>400</v>
      </c>
      <c r="D61" s="35"/>
      <c r="E61" s="43">
        <v>400</v>
      </c>
      <c r="F61" s="72"/>
      <c r="G61" s="43">
        <v>400</v>
      </c>
      <c r="H61" s="72">
        <v>250</v>
      </c>
      <c r="I61" s="43">
        <v>650</v>
      </c>
      <c r="J61" s="4"/>
      <c r="K61" s="95">
        <v>650</v>
      </c>
    </row>
    <row r="62" spans="1:11" x14ac:dyDescent="0.25">
      <c r="A62" s="42" t="s">
        <v>97</v>
      </c>
      <c r="B62" s="47" t="s">
        <v>98</v>
      </c>
      <c r="C62" s="43">
        <v>42</v>
      </c>
      <c r="D62" s="35"/>
      <c r="E62" s="43">
        <v>42</v>
      </c>
      <c r="F62" s="72"/>
      <c r="G62" s="43">
        <v>42</v>
      </c>
      <c r="H62" s="72"/>
      <c r="I62" s="43">
        <v>42</v>
      </c>
      <c r="J62" s="4"/>
      <c r="K62" s="95">
        <v>42</v>
      </c>
    </row>
    <row r="63" spans="1:11" ht="26.4" x14ac:dyDescent="0.25">
      <c r="A63" s="42" t="s">
        <v>99</v>
      </c>
      <c r="B63" s="47" t="s">
        <v>49</v>
      </c>
      <c r="C63" s="43">
        <v>30</v>
      </c>
      <c r="D63" s="35"/>
      <c r="E63" s="43">
        <v>30</v>
      </c>
      <c r="F63" s="72"/>
      <c r="G63" s="43">
        <v>30</v>
      </c>
      <c r="H63" s="72"/>
      <c r="I63" s="43">
        <v>30</v>
      </c>
      <c r="J63" s="4"/>
      <c r="K63" s="95">
        <v>30</v>
      </c>
    </row>
    <row r="64" spans="1:11" ht="26.4" x14ac:dyDescent="0.25">
      <c r="A64" s="42" t="s">
        <v>100</v>
      </c>
      <c r="B64" s="47" t="s">
        <v>101</v>
      </c>
      <c r="C64" s="43">
        <v>12</v>
      </c>
      <c r="D64" s="35"/>
      <c r="E64" s="43">
        <v>12</v>
      </c>
      <c r="F64" s="72"/>
      <c r="G64" s="43">
        <v>12</v>
      </c>
      <c r="H64" s="72"/>
      <c r="I64" s="43">
        <v>12</v>
      </c>
      <c r="J64" s="4"/>
      <c r="K64" s="95">
        <v>12</v>
      </c>
    </row>
    <row r="65" spans="1:11" x14ac:dyDescent="0.25">
      <c r="A65" s="44" t="s">
        <v>50</v>
      </c>
      <c r="B65" s="45" t="s">
        <v>51</v>
      </c>
      <c r="C65" s="46">
        <f>SUM(C66,C67,C68,C69)</f>
        <v>1841.3000000000002</v>
      </c>
      <c r="D65" s="11">
        <f t="shared" ref="D65:K65" si="13">SUM(D66,D67,D68,D69)</f>
        <v>52.7</v>
      </c>
      <c r="E65" s="31">
        <f t="shared" si="13"/>
        <v>1894</v>
      </c>
      <c r="F65" s="11">
        <f t="shared" si="13"/>
        <v>40.9</v>
      </c>
      <c r="G65" s="31">
        <f t="shared" si="13"/>
        <v>1934.9</v>
      </c>
      <c r="H65" s="11">
        <f t="shared" si="13"/>
        <v>108.2</v>
      </c>
      <c r="I65" s="31">
        <f t="shared" si="13"/>
        <v>2043.1</v>
      </c>
      <c r="J65" s="5">
        <f t="shared" si="13"/>
        <v>17.2</v>
      </c>
      <c r="K65" s="5">
        <f t="shared" si="13"/>
        <v>2060.3000000000002</v>
      </c>
    </row>
    <row r="66" spans="1:11" ht="26.4" x14ac:dyDescent="0.25">
      <c r="A66" s="32" t="s">
        <v>102</v>
      </c>
      <c r="B66" s="33" t="s">
        <v>103</v>
      </c>
      <c r="C66" s="34">
        <v>557.20000000000005</v>
      </c>
      <c r="D66" s="35">
        <v>19.5</v>
      </c>
      <c r="E66" s="34">
        <v>576.70000000000005</v>
      </c>
      <c r="F66" s="72">
        <v>11.6</v>
      </c>
      <c r="G66" s="34">
        <v>588.29999999999995</v>
      </c>
      <c r="H66" s="72">
        <v>10.3</v>
      </c>
      <c r="I66" s="34">
        <v>598.6</v>
      </c>
      <c r="J66" s="4">
        <v>-1.1000000000000001</v>
      </c>
      <c r="K66" s="4">
        <v>597.5</v>
      </c>
    </row>
    <row r="67" spans="1:11" ht="17.25" customHeight="1" x14ac:dyDescent="0.25">
      <c r="A67" s="32" t="s">
        <v>117</v>
      </c>
      <c r="B67" s="33" t="s">
        <v>116</v>
      </c>
      <c r="C67" s="34">
        <v>106.6</v>
      </c>
      <c r="D67" s="35">
        <v>5.4</v>
      </c>
      <c r="E67" s="34">
        <v>112</v>
      </c>
      <c r="F67" s="72">
        <v>1.7</v>
      </c>
      <c r="G67" s="34">
        <v>113.7</v>
      </c>
      <c r="H67" s="72">
        <v>0.6</v>
      </c>
      <c r="I67" s="34">
        <v>114.3</v>
      </c>
      <c r="J67" s="4">
        <v>4.3</v>
      </c>
      <c r="K67" s="4">
        <v>118.6</v>
      </c>
    </row>
    <row r="68" spans="1:11" ht="18" customHeight="1" x14ac:dyDescent="0.25">
      <c r="A68" s="32" t="s">
        <v>63</v>
      </c>
      <c r="B68" s="33" t="s">
        <v>64</v>
      </c>
      <c r="C68" s="34">
        <v>487.5</v>
      </c>
      <c r="D68" s="35">
        <v>27.8</v>
      </c>
      <c r="E68" s="34">
        <v>515.29999999999995</v>
      </c>
      <c r="F68" s="72">
        <v>27.6</v>
      </c>
      <c r="G68" s="34">
        <v>542.9</v>
      </c>
      <c r="H68" s="72">
        <v>17.3</v>
      </c>
      <c r="I68" s="34">
        <v>560.20000000000005</v>
      </c>
      <c r="J68" s="4">
        <v>14</v>
      </c>
      <c r="K68" s="4">
        <v>574.20000000000005</v>
      </c>
    </row>
    <row r="69" spans="1:11" x14ac:dyDescent="0.25">
      <c r="A69" s="29" t="s">
        <v>105</v>
      </c>
      <c r="B69" s="30" t="s">
        <v>104</v>
      </c>
      <c r="C69" s="31">
        <f>SUM(C70,C71)</f>
        <v>690</v>
      </c>
      <c r="D69" s="11">
        <f t="shared" ref="D69:K69" si="14">SUM(D70,D71)</f>
        <v>0</v>
      </c>
      <c r="E69" s="31">
        <f t="shared" si="14"/>
        <v>690</v>
      </c>
      <c r="F69" s="11">
        <f t="shared" si="14"/>
        <v>0</v>
      </c>
      <c r="G69" s="31">
        <f t="shared" si="14"/>
        <v>690</v>
      </c>
      <c r="H69" s="11">
        <f t="shared" si="14"/>
        <v>80</v>
      </c>
      <c r="I69" s="31">
        <f t="shared" si="14"/>
        <v>770</v>
      </c>
      <c r="J69" s="31">
        <f t="shared" si="14"/>
        <v>0</v>
      </c>
      <c r="K69" s="11">
        <f t="shared" si="14"/>
        <v>770</v>
      </c>
    </row>
    <row r="70" spans="1:11" ht="26.4" x14ac:dyDescent="0.25">
      <c r="A70" s="32" t="s">
        <v>106</v>
      </c>
      <c r="B70" s="33" t="s">
        <v>25</v>
      </c>
      <c r="C70" s="34">
        <v>30</v>
      </c>
      <c r="D70" s="35"/>
      <c r="E70" s="34">
        <v>30</v>
      </c>
      <c r="F70" s="72"/>
      <c r="G70" s="79">
        <v>30</v>
      </c>
      <c r="H70" s="72"/>
      <c r="I70" s="79">
        <v>30</v>
      </c>
      <c r="J70" s="4"/>
      <c r="K70" s="72">
        <v>30</v>
      </c>
    </row>
    <row r="71" spans="1:11" ht="26.4" x14ac:dyDescent="0.25">
      <c r="A71" s="32" t="s">
        <v>107</v>
      </c>
      <c r="B71" s="33" t="s">
        <v>76</v>
      </c>
      <c r="C71" s="34">
        <v>660</v>
      </c>
      <c r="D71" s="35"/>
      <c r="E71" s="34">
        <v>660</v>
      </c>
      <c r="F71" s="72"/>
      <c r="G71" s="79">
        <v>660</v>
      </c>
      <c r="H71" s="72">
        <v>80</v>
      </c>
      <c r="I71" s="79">
        <v>740</v>
      </c>
      <c r="J71" s="4"/>
      <c r="K71" s="72">
        <v>740</v>
      </c>
    </row>
    <row r="72" spans="1:11" x14ac:dyDescent="0.25">
      <c r="A72" s="32"/>
      <c r="B72" s="33" t="s">
        <v>77</v>
      </c>
      <c r="C72" s="34">
        <v>650</v>
      </c>
      <c r="D72" s="35"/>
      <c r="E72" s="34">
        <v>650</v>
      </c>
      <c r="F72" s="72"/>
      <c r="G72" s="79">
        <v>650</v>
      </c>
      <c r="H72" s="72">
        <v>80</v>
      </c>
      <c r="I72" s="79">
        <v>730</v>
      </c>
      <c r="J72" s="4"/>
      <c r="K72" s="72">
        <v>730</v>
      </c>
    </row>
    <row r="73" spans="1:11" ht="17.25" customHeight="1" x14ac:dyDescent="0.25">
      <c r="A73" s="29" t="s">
        <v>0</v>
      </c>
      <c r="B73" s="30" t="s">
        <v>108</v>
      </c>
      <c r="C73" s="31">
        <v>12</v>
      </c>
      <c r="D73" s="11"/>
      <c r="E73" s="31">
        <v>12</v>
      </c>
      <c r="F73" s="72"/>
      <c r="G73" s="31">
        <v>12</v>
      </c>
      <c r="H73" s="11">
        <v>7</v>
      </c>
      <c r="I73" s="31">
        <v>19</v>
      </c>
      <c r="J73" s="4"/>
      <c r="K73" s="11">
        <v>19</v>
      </c>
    </row>
    <row r="74" spans="1:11" x14ac:dyDescent="0.25">
      <c r="A74" s="29" t="s">
        <v>109</v>
      </c>
      <c r="B74" s="30" t="s">
        <v>110</v>
      </c>
      <c r="C74" s="31">
        <v>1</v>
      </c>
      <c r="D74" s="11"/>
      <c r="E74" s="31">
        <v>1</v>
      </c>
      <c r="F74" s="72"/>
      <c r="G74" s="79">
        <v>1</v>
      </c>
      <c r="H74" s="72"/>
      <c r="I74" s="79">
        <v>1</v>
      </c>
      <c r="J74" s="4"/>
      <c r="K74" s="72">
        <v>1</v>
      </c>
    </row>
    <row r="75" spans="1:11" ht="26.4" x14ac:dyDescent="0.25">
      <c r="A75" s="29" t="s">
        <v>111</v>
      </c>
      <c r="B75" s="48" t="s">
        <v>112</v>
      </c>
      <c r="C75" s="31">
        <f>SUM(C76,C82)</f>
        <v>48</v>
      </c>
      <c r="D75" s="11">
        <f t="shared" ref="D75:K75" si="15">SUM(D76,D82)</f>
        <v>0</v>
      </c>
      <c r="E75" s="31">
        <f t="shared" si="15"/>
        <v>48</v>
      </c>
      <c r="F75" s="11">
        <f t="shared" si="15"/>
        <v>0</v>
      </c>
      <c r="G75" s="31">
        <f t="shared" si="15"/>
        <v>48</v>
      </c>
      <c r="H75" s="11">
        <f t="shared" si="15"/>
        <v>13</v>
      </c>
      <c r="I75" s="31">
        <f t="shared" si="15"/>
        <v>61</v>
      </c>
      <c r="J75" s="5">
        <f t="shared" si="15"/>
        <v>0</v>
      </c>
      <c r="K75" s="5">
        <f t="shared" si="15"/>
        <v>61</v>
      </c>
    </row>
    <row r="76" spans="1:11" x14ac:dyDescent="0.25">
      <c r="A76" s="29" t="s">
        <v>53</v>
      </c>
      <c r="B76" s="48" t="s">
        <v>54</v>
      </c>
      <c r="C76" s="31">
        <f>SUM(C77,C78,C79,C80,C81)</f>
        <v>47</v>
      </c>
      <c r="D76" s="11">
        <f t="shared" ref="D76:K76" si="16">SUM(D77,D78,D79,D80,D81)</f>
        <v>0</v>
      </c>
      <c r="E76" s="31">
        <f t="shared" si="16"/>
        <v>47</v>
      </c>
      <c r="F76" s="11">
        <f t="shared" si="16"/>
        <v>0</v>
      </c>
      <c r="G76" s="31">
        <f t="shared" si="16"/>
        <v>47</v>
      </c>
      <c r="H76" s="11">
        <f t="shared" si="16"/>
        <v>13</v>
      </c>
      <c r="I76" s="31">
        <f t="shared" si="16"/>
        <v>60</v>
      </c>
      <c r="J76" s="5">
        <f t="shared" si="16"/>
        <v>0</v>
      </c>
      <c r="K76" s="5">
        <f t="shared" si="16"/>
        <v>60</v>
      </c>
    </row>
    <row r="77" spans="1:11" x14ac:dyDescent="0.25">
      <c r="A77" s="32" t="s">
        <v>52</v>
      </c>
      <c r="B77" s="49" t="s">
        <v>113</v>
      </c>
      <c r="C77" s="34">
        <v>18</v>
      </c>
      <c r="D77" s="35"/>
      <c r="E77" s="34">
        <v>18</v>
      </c>
      <c r="F77" s="72"/>
      <c r="G77" s="79">
        <v>18</v>
      </c>
      <c r="H77" s="72">
        <v>3</v>
      </c>
      <c r="I77" s="79">
        <v>21</v>
      </c>
      <c r="J77" s="4"/>
      <c r="K77" s="72">
        <v>21</v>
      </c>
    </row>
    <row r="78" spans="1:11" x14ac:dyDescent="0.25">
      <c r="A78" s="50" t="s">
        <v>55</v>
      </c>
      <c r="B78" s="51" t="s">
        <v>56</v>
      </c>
      <c r="C78" s="52">
        <v>24</v>
      </c>
      <c r="D78" s="35"/>
      <c r="E78" s="34">
        <v>24</v>
      </c>
      <c r="F78" s="72"/>
      <c r="G78" s="79">
        <v>24</v>
      </c>
      <c r="H78" s="72">
        <v>10</v>
      </c>
      <c r="I78" s="79">
        <v>34</v>
      </c>
      <c r="J78" s="4"/>
      <c r="K78" s="72">
        <v>34</v>
      </c>
    </row>
    <row r="79" spans="1:11" x14ac:dyDescent="0.25">
      <c r="A79" s="50" t="s">
        <v>114</v>
      </c>
      <c r="B79" s="51" t="s">
        <v>115</v>
      </c>
      <c r="C79" s="52">
        <v>1</v>
      </c>
      <c r="D79" s="35"/>
      <c r="E79" s="34">
        <v>1</v>
      </c>
      <c r="F79" s="72"/>
      <c r="G79" s="79">
        <v>1</v>
      </c>
      <c r="H79" s="72"/>
      <c r="I79" s="79">
        <v>1</v>
      </c>
      <c r="J79" s="4"/>
      <c r="K79" s="72">
        <v>1</v>
      </c>
    </row>
    <row r="80" spans="1:11" x14ac:dyDescent="0.25">
      <c r="A80" s="50" t="s">
        <v>118</v>
      </c>
      <c r="B80" s="51" t="s">
        <v>119</v>
      </c>
      <c r="C80" s="52">
        <v>1</v>
      </c>
      <c r="D80" s="35"/>
      <c r="E80" s="34">
        <v>1</v>
      </c>
      <c r="F80" s="72"/>
      <c r="G80" s="79">
        <v>1</v>
      </c>
      <c r="H80" s="72"/>
      <c r="I80" s="79">
        <v>1</v>
      </c>
      <c r="J80" s="4"/>
      <c r="K80" s="72">
        <v>1</v>
      </c>
    </row>
    <row r="81" spans="1:11" x14ac:dyDescent="0.25">
      <c r="A81" s="53" t="s">
        <v>67</v>
      </c>
      <c r="B81" s="54" t="s">
        <v>68</v>
      </c>
      <c r="C81" s="34">
        <v>3</v>
      </c>
      <c r="D81" s="35"/>
      <c r="E81" s="34">
        <v>3</v>
      </c>
      <c r="F81" s="72"/>
      <c r="G81" s="79">
        <v>3</v>
      </c>
      <c r="H81" s="72"/>
      <c r="I81" s="79">
        <v>3</v>
      </c>
      <c r="J81" s="4"/>
      <c r="K81" s="72">
        <v>3</v>
      </c>
    </row>
    <row r="82" spans="1:11" ht="13.8" thickBot="1" x14ac:dyDescent="0.3">
      <c r="A82" s="55" t="s">
        <v>78</v>
      </c>
      <c r="B82" s="56" t="s">
        <v>79</v>
      </c>
      <c r="C82" s="57">
        <v>1</v>
      </c>
      <c r="D82" s="85"/>
      <c r="E82" s="52">
        <v>1</v>
      </c>
      <c r="F82" s="82"/>
      <c r="G82" s="83">
        <v>1</v>
      </c>
      <c r="H82" s="82"/>
      <c r="I82" s="83">
        <v>1</v>
      </c>
      <c r="J82" s="90"/>
      <c r="K82" s="82">
        <v>1</v>
      </c>
    </row>
    <row r="83" spans="1:11" ht="13.8" thickBot="1" x14ac:dyDescent="0.3">
      <c r="A83" s="58"/>
      <c r="B83" s="59" t="s">
        <v>57</v>
      </c>
      <c r="C83" s="67">
        <f>SUM(C8,C20,C57,C75)</f>
        <v>34939.000000000007</v>
      </c>
      <c r="D83" s="86">
        <f t="shared" ref="D83:K83" si="17">SUM(D8,D20,D57,D75)</f>
        <v>2868.2999999999997</v>
      </c>
      <c r="E83" s="65">
        <f t="shared" si="17"/>
        <v>37807.300000000003</v>
      </c>
      <c r="F83" s="86">
        <f t="shared" si="17"/>
        <v>686.8</v>
      </c>
      <c r="G83" s="65">
        <f t="shared" si="17"/>
        <v>38494.1</v>
      </c>
      <c r="H83" s="96">
        <f t="shared" si="17"/>
        <v>1386.8999999999999</v>
      </c>
      <c r="I83" s="71">
        <f t="shared" si="17"/>
        <v>39881</v>
      </c>
      <c r="J83" s="91">
        <f t="shared" si="17"/>
        <v>403.7</v>
      </c>
      <c r="K83" s="99">
        <f t="shared" si="17"/>
        <v>40284.700000000004</v>
      </c>
    </row>
    <row r="84" spans="1:11" x14ac:dyDescent="0.25">
      <c r="A84" s="60" t="s">
        <v>58</v>
      </c>
      <c r="B84" s="61" t="s">
        <v>59</v>
      </c>
      <c r="C84" s="62">
        <v>572.6</v>
      </c>
      <c r="D84" s="87"/>
      <c r="E84" s="62">
        <v>572.6</v>
      </c>
      <c r="F84" s="88"/>
      <c r="G84" s="89">
        <v>572.6</v>
      </c>
      <c r="H84" s="88"/>
      <c r="I84" s="89">
        <v>572.6</v>
      </c>
      <c r="J84" s="98"/>
      <c r="K84" s="88">
        <v>572.6</v>
      </c>
    </row>
    <row r="85" spans="1:11" x14ac:dyDescent="0.25">
      <c r="A85" s="53" t="s">
        <v>75</v>
      </c>
      <c r="B85" s="54" t="s">
        <v>60</v>
      </c>
      <c r="C85" s="34">
        <v>572.6</v>
      </c>
      <c r="D85" s="35"/>
      <c r="E85" s="34">
        <v>572.6</v>
      </c>
      <c r="F85" s="72"/>
      <c r="G85" s="79">
        <v>572.6</v>
      </c>
      <c r="H85" s="72"/>
      <c r="I85" s="79">
        <v>572.6</v>
      </c>
      <c r="J85" s="4"/>
      <c r="K85" s="72">
        <v>572.6</v>
      </c>
    </row>
    <row r="86" spans="1:11" x14ac:dyDescent="0.25">
      <c r="A86" s="53" t="s">
        <v>61</v>
      </c>
      <c r="B86" s="54" t="s">
        <v>62</v>
      </c>
      <c r="C86" s="34">
        <v>572.6</v>
      </c>
      <c r="D86" s="35"/>
      <c r="E86" s="34">
        <v>572.6</v>
      </c>
      <c r="F86" s="72"/>
      <c r="G86" s="79">
        <v>572.6</v>
      </c>
      <c r="H86" s="72"/>
      <c r="I86" s="79">
        <v>572.6</v>
      </c>
      <c r="J86" s="4"/>
      <c r="K86" s="72">
        <v>572.6</v>
      </c>
    </row>
    <row r="87" spans="1:11" x14ac:dyDescent="0.25">
      <c r="A87" s="53"/>
      <c r="B87" s="54" t="s">
        <v>132</v>
      </c>
      <c r="C87" s="34">
        <v>1431.9</v>
      </c>
      <c r="D87" s="35"/>
      <c r="E87" s="34">
        <v>1431.9</v>
      </c>
      <c r="F87" s="72"/>
      <c r="G87" s="79">
        <v>1431.9</v>
      </c>
      <c r="H87" s="72"/>
      <c r="I87" s="79">
        <v>1431.9</v>
      </c>
      <c r="J87" s="4"/>
      <c r="K87" s="72">
        <v>1431.9</v>
      </c>
    </row>
    <row r="88" spans="1:11" ht="13.8" thickBot="1" x14ac:dyDescent="0.3">
      <c r="A88" s="50"/>
      <c r="B88" s="51" t="s">
        <v>65</v>
      </c>
      <c r="C88" s="52">
        <v>37.9</v>
      </c>
      <c r="D88" s="85"/>
      <c r="E88" s="52">
        <v>37.9</v>
      </c>
      <c r="F88" s="82"/>
      <c r="G88" s="83">
        <v>37.9</v>
      </c>
      <c r="H88" s="82"/>
      <c r="I88" s="83">
        <v>37.9</v>
      </c>
      <c r="J88" s="90"/>
      <c r="K88" s="82">
        <v>37.9</v>
      </c>
    </row>
    <row r="89" spans="1:11" ht="13.8" thickBot="1" x14ac:dyDescent="0.3">
      <c r="A89" s="63"/>
      <c r="B89" s="64" t="s">
        <v>71</v>
      </c>
      <c r="C89" s="65">
        <f>SUM(C83,C84,C87)</f>
        <v>36943.500000000007</v>
      </c>
      <c r="D89" s="65">
        <f t="shared" ref="D89:H89" si="18">SUM(D83,D84,D87)</f>
        <v>2868.2999999999997</v>
      </c>
      <c r="E89" s="71">
        <f t="shared" si="18"/>
        <v>39811.800000000003</v>
      </c>
      <c r="F89" s="86">
        <f t="shared" si="18"/>
        <v>686.8</v>
      </c>
      <c r="G89" s="65">
        <f t="shared" si="18"/>
        <v>40498.6</v>
      </c>
      <c r="H89" s="96">
        <f t="shared" si="18"/>
        <v>1386.8999999999999</v>
      </c>
      <c r="I89" s="71">
        <f t="shared" ref="I89:K89" si="19">SUM(I83,I84,I87)</f>
        <v>41885.5</v>
      </c>
      <c r="J89" s="91">
        <f t="shared" si="19"/>
        <v>403.7</v>
      </c>
      <c r="K89" s="99">
        <f t="shared" si="19"/>
        <v>42289.200000000004</v>
      </c>
    </row>
    <row r="90" spans="1:11" x14ac:dyDescent="0.25">
      <c r="C90" s="73"/>
      <c r="D90" s="73"/>
      <c r="E90" s="73"/>
      <c r="F90" s="73"/>
      <c r="G90" s="73"/>
      <c r="H90" s="73"/>
      <c r="I90" s="73"/>
    </row>
    <row r="91" spans="1:11" x14ac:dyDescent="0.25">
      <c r="C91" s="73"/>
      <c r="D91" s="73"/>
      <c r="E91" s="73"/>
      <c r="F91" s="73"/>
      <c r="G91" s="73"/>
      <c r="H91" s="73"/>
      <c r="I91" s="73"/>
    </row>
  </sheetData>
  <mergeCells count="1">
    <mergeCell ref="A4:E4"/>
  </mergeCells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3DD7A-AE47-4BE0-9AA1-2EBD43297E7E}">
  <sheetPr>
    <pageSetUpPr fitToPage="1"/>
  </sheetPr>
  <dimension ref="A2:U42"/>
  <sheetViews>
    <sheetView workbookViewId="0">
      <selection activeCell="V9" sqref="V9"/>
    </sheetView>
  </sheetViews>
  <sheetFormatPr defaultRowHeight="13.2" x14ac:dyDescent="0.25"/>
  <cols>
    <col min="1" max="1" width="6.5546875" customWidth="1"/>
    <col min="2" max="2" width="32.44140625" customWidth="1"/>
    <col min="5" max="5" width="10.5546875" customWidth="1"/>
    <col min="6" max="6" width="8.33203125" customWidth="1"/>
    <col min="7" max="7" width="8.88671875" customWidth="1"/>
    <col min="8" max="8" width="9.109375" customWidth="1"/>
    <col min="9" max="10" width="9.44140625" customWidth="1"/>
    <col min="11" max="14" width="9.109375" customWidth="1"/>
    <col min="15" max="15" width="9.88671875" customWidth="1"/>
    <col min="17" max="17" width="6.6640625" customWidth="1"/>
    <col min="18" max="18" width="8.109375" customWidth="1"/>
    <col min="19" max="19" width="8" customWidth="1"/>
    <col min="20" max="20" width="33" customWidth="1"/>
  </cols>
  <sheetData>
    <row r="2" spans="1:20" ht="15.6" x14ac:dyDescent="0.3">
      <c r="C2" s="135" t="s">
        <v>188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</row>
    <row r="3" spans="1:20" ht="13.8" thickBot="1" x14ac:dyDescent="0.3">
      <c r="S3" t="s">
        <v>4</v>
      </c>
    </row>
    <row r="4" spans="1:20" ht="13.8" thickBot="1" x14ac:dyDescent="0.3">
      <c r="B4" s="15" t="s">
        <v>161</v>
      </c>
      <c r="C4" s="139" t="s">
        <v>164</v>
      </c>
      <c r="D4" s="140"/>
      <c r="E4" s="140"/>
      <c r="F4" s="140"/>
      <c r="G4" s="141"/>
      <c r="H4" s="144" t="s">
        <v>179</v>
      </c>
      <c r="I4" s="145"/>
      <c r="J4" s="146"/>
      <c r="K4" s="159" t="s">
        <v>197</v>
      </c>
      <c r="L4" s="160"/>
      <c r="M4" s="160"/>
      <c r="N4" s="160"/>
      <c r="O4" s="160"/>
      <c r="P4" s="161"/>
      <c r="Q4" s="74" t="s">
        <v>174</v>
      </c>
      <c r="R4" s="76"/>
      <c r="S4" s="154" t="s">
        <v>157</v>
      </c>
    </row>
    <row r="5" spans="1:20" ht="12.75" customHeight="1" x14ac:dyDescent="0.25">
      <c r="A5" s="138" t="s">
        <v>136</v>
      </c>
      <c r="B5" s="170" t="s">
        <v>137</v>
      </c>
      <c r="C5" s="164" t="s">
        <v>166</v>
      </c>
      <c r="D5" s="113"/>
      <c r="E5" s="172" t="s">
        <v>182</v>
      </c>
      <c r="F5" s="113"/>
      <c r="G5" s="166" t="s">
        <v>180</v>
      </c>
      <c r="H5" s="168" t="s">
        <v>193</v>
      </c>
      <c r="I5" s="142" t="s">
        <v>186</v>
      </c>
      <c r="J5" s="147" t="s">
        <v>199</v>
      </c>
      <c r="K5" s="152" t="s">
        <v>192</v>
      </c>
      <c r="L5" s="149" t="s">
        <v>198</v>
      </c>
      <c r="M5" s="129"/>
      <c r="N5" s="162" t="s">
        <v>201</v>
      </c>
      <c r="O5" s="163" t="s">
        <v>203</v>
      </c>
      <c r="P5" s="157" t="s">
        <v>183</v>
      </c>
      <c r="Q5" s="137" t="s">
        <v>177</v>
      </c>
      <c r="R5" s="158" t="s">
        <v>175</v>
      </c>
      <c r="S5" s="155"/>
      <c r="T5" s="150" t="s">
        <v>200</v>
      </c>
    </row>
    <row r="6" spans="1:20" ht="79.5" customHeight="1" x14ac:dyDescent="0.25">
      <c r="A6" s="138"/>
      <c r="B6" s="171"/>
      <c r="C6" s="165"/>
      <c r="D6" s="109" t="s">
        <v>178</v>
      </c>
      <c r="E6" s="173"/>
      <c r="F6" s="109" t="s">
        <v>184</v>
      </c>
      <c r="G6" s="167"/>
      <c r="H6" s="169"/>
      <c r="I6" s="143"/>
      <c r="J6" s="148"/>
      <c r="K6" s="153"/>
      <c r="L6" s="148"/>
      <c r="M6" s="132" t="s">
        <v>202</v>
      </c>
      <c r="N6" s="158"/>
      <c r="O6" s="147"/>
      <c r="P6" s="157"/>
      <c r="Q6" s="138"/>
      <c r="R6" s="152"/>
      <c r="S6" s="156"/>
      <c r="T6" s="151"/>
    </row>
    <row r="7" spans="1:20" x14ac:dyDescent="0.25">
      <c r="A7" s="8">
        <v>1</v>
      </c>
      <c r="B7" s="104">
        <v>2</v>
      </c>
      <c r="C7" s="106">
        <v>3</v>
      </c>
      <c r="D7" s="78">
        <v>4</v>
      </c>
      <c r="E7" s="20">
        <v>5</v>
      </c>
      <c r="F7" s="20">
        <v>6</v>
      </c>
      <c r="G7" s="114">
        <v>7</v>
      </c>
      <c r="H7" s="110">
        <v>8</v>
      </c>
      <c r="I7" s="18">
        <v>9</v>
      </c>
      <c r="J7" s="125">
        <v>10</v>
      </c>
      <c r="K7" s="6">
        <v>11</v>
      </c>
      <c r="L7" s="125">
        <v>12</v>
      </c>
      <c r="M7" s="125">
        <v>13</v>
      </c>
      <c r="N7" s="6">
        <v>14</v>
      </c>
      <c r="O7" s="125">
        <v>15</v>
      </c>
      <c r="P7" s="6">
        <v>16</v>
      </c>
      <c r="Q7" s="8">
        <v>17</v>
      </c>
      <c r="R7" s="6">
        <v>18</v>
      </c>
      <c r="S7" s="10">
        <v>19</v>
      </c>
      <c r="T7" s="120">
        <v>20</v>
      </c>
    </row>
    <row r="8" spans="1:20" ht="20.25" customHeight="1" x14ac:dyDescent="0.25">
      <c r="A8" s="8">
        <v>1</v>
      </c>
      <c r="B8" s="104" t="s">
        <v>138</v>
      </c>
      <c r="C8" s="107"/>
      <c r="D8" s="18"/>
      <c r="E8" s="18"/>
      <c r="F8" s="18"/>
      <c r="G8" s="114"/>
      <c r="H8" s="110">
        <v>-10</v>
      </c>
      <c r="I8" s="18">
        <v>84</v>
      </c>
      <c r="J8" s="125">
        <v>0.4</v>
      </c>
      <c r="K8" s="6"/>
      <c r="L8" s="125">
        <v>22</v>
      </c>
      <c r="M8" s="125">
        <v>0.6</v>
      </c>
      <c r="N8" s="6">
        <v>6.5</v>
      </c>
      <c r="O8" s="125"/>
      <c r="P8" s="7"/>
      <c r="Q8" s="8">
        <v>88.9</v>
      </c>
      <c r="R8" s="6"/>
      <c r="S8" s="17">
        <f>SUM(C8,D8,E8,F8,G8,H8,I8,J8,K8,L8,M8,N8,O8,P8,Q8,R8)</f>
        <v>192.4</v>
      </c>
      <c r="T8" s="13"/>
    </row>
    <row r="9" spans="1:20" ht="18.75" customHeight="1" x14ac:dyDescent="0.25">
      <c r="A9" s="8"/>
      <c r="B9" s="104" t="s">
        <v>169</v>
      </c>
      <c r="C9" s="107"/>
      <c r="D9" s="18"/>
      <c r="E9" s="18"/>
      <c r="F9" s="18"/>
      <c r="G9" s="114"/>
      <c r="H9" s="110">
        <v>-9.6999999999999993</v>
      </c>
      <c r="I9" s="18">
        <v>84</v>
      </c>
      <c r="J9" s="125"/>
      <c r="K9" s="6"/>
      <c r="L9" s="125">
        <v>22</v>
      </c>
      <c r="M9" s="125">
        <v>0.6</v>
      </c>
      <c r="N9" s="6">
        <v>6.3</v>
      </c>
      <c r="O9" s="125"/>
      <c r="P9" s="7"/>
      <c r="Q9" s="8"/>
      <c r="R9" s="6"/>
      <c r="S9" s="17">
        <f t="shared" ref="S9:S37" si="0">SUM(C9,D9,E9,F9,G9,H9,I9,J9,K9,L9,M9,N9,O9,P9,Q9,R9)</f>
        <v>103.19999999999999</v>
      </c>
      <c r="T9" s="13"/>
    </row>
    <row r="10" spans="1:20" ht="18" customHeight="1" x14ac:dyDescent="0.25">
      <c r="A10" s="8">
        <v>2</v>
      </c>
      <c r="B10" s="104" t="s">
        <v>139</v>
      </c>
      <c r="C10" s="108"/>
      <c r="D10" s="19"/>
      <c r="E10" s="19">
        <v>6.1</v>
      </c>
      <c r="F10" s="19">
        <v>1</v>
      </c>
      <c r="G10" s="114"/>
      <c r="H10" s="110"/>
      <c r="I10" s="18"/>
      <c r="J10" s="125"/>
      <c r="K10" s="6"/>
      <c r="L10" s="125"/>
      <c r="M10" s="125"/>
      <c r="N10" s="6"/>
      <c r="O10" s="125"/>
      <c r="P10" s="4"/>
      <c r="Q10" s="8"/>
      <c r="R10" s="6"/>
      <c r="S10" s="17">
        <f t="shared" si="0"/>
        <v>7.1</v>
      </c>
      <c r="T10" s="13"/>
    </row>
    <row r="11" spans="1:20" x14ac:dyDescent="0.25">
      <c r="A11" s="8">
        <v>3</v>
      </c>
      <c r="B11" s="104" t="s">
        <v>140</v>
      </c>
      <c r="C11" s="107"/>
      <c r="D11" s="18">
        <v>2</v>
      </c>
      <c r="E11" s="18"/>
      <c r="F11" s="18">
        <v>1.1000000000000001</v>
      </c>
      <c r="G11" s="114"/>
      <c r="H11" s="110"/>
      <c r="I11" s="18"/>
      <c r="J11" s="125"/>
      <c r="K11" s="6"/>
      <c r="L11" s="125"/>
      <c r="M11" s="125"/>
      <c r="N11" s="6"/>
      <c r="O11" s="125"/>
      <c r="P11" s="4"/>
      <c r="Q11" s="8"/>
      <c r="R11" s="6"/>
      <c r="S11" s="17">
        <f t="shared" si="0"/>
        <v>3.1</v>
      </c>
      <c r="T11" s="13"/>
    </row>
    <row r="12" spans="1:20" x14ac:dyDescent="0.25">
      <c r="A12" s="8">
        <v>4</v>
      </c>
      <c r="B12" s="104" t="s">
        <v>141</v>
      </c>
      <c r="C12" s="108">
        <v>0.3</v>
      </c>
      <c r="D12" s="19">
        <v>0.9</v>
      </c>
      <c r="E12" s="19">
        <v>3.4</v>
      </c>
      <c r="F12" s="19">
        <v>2</v>
      </c>
      <c r="G12" s="114"/>
      <c r="H12" s="110"/>
      <c r="I12" s="18"/>
      <c r="J12" s="125"/>
      <c r="K12" s="18"/>
      <c r="L12" s="125"/>
      <c r="M12" s="125"/>
      <c r="N12" s="6"/>
      <c r="O12" s="125"/>
      <c r="P12" s="4"/>
      <c r="Q12" s="8"/>
      <c r="R12" s="6"/>
      <c r="S12" s="17">
        <f t="shared" si="0"/>
        <v>6.6</v>
      </c>
      <c r="T12" s="13" t="s">
        <v>181</v>
      </c>
    </row>
    <row r="13" spans="1:20" ht="15.75" customHeight="1" x14ac:dyDescent="0.25">
      <c r="A13" s="121">
        <v>5</v>
      </c>
      <c r="B13" s="122" t="s">
        <v>142</v>
      </c>
      <c r="C13" s="126">
        <v>4.5</v>
      </c>
      <c r="D13" s="6"/>
      <c r="E13" s="130"/>
      <c r="F13" s="130"/>
      <c r="G13" s="114"/>
      <c r="H13" s="131"/>
      <c r="I13" s="6"/>
      <c r="J13" s="125"/>
      <c r="K13" s="18"/>
      <c r="L13" s="125"/>
      <c r="M13" s="125"/>
      <c r="N13" s="6"/>
      <c r="O13" s="125"/>
      <c r="P13" s="4"/>
      <c r="Q13" s="8"/>
      <c r="R13" s="6"/>
      <c r="S13" s="10">
        <f t="shared" si="0"/>
        <v>4.5</v>
      </c>
      <c r="T13" s="13" t="s">
        <v>195</v>
      </c>
    </row>
    <row r="14" spans="1:20" x14ac:dyDescent="0.25">
      <c r="A14" s="8">
        <v>6</v>
      </c>
      <c r="B14" s="104" t="s">
        <v>143</v>
      </c>
      <c r="C14" s="107">
        <v>1</v>
      </c>
      <c r="D14" s="18"/>
      <c r="E14" s="7">
        <v>3.3</v>
      </c>
      <c r="F14" s="7"/>
      <c r="G14" s="114"/>
      <c r="H14" s="131"/>
      <c r="I14" s="6"/>
      <c r="J14" s="125"/>
      <c r="K14" s="18"/>
      <c r="L14" s="125"/>
      <c r="M14" s="125"/>
      <c r="N14" s="6"/>
      <c r="O14" s="125"/>
      <c r="P14" s="4"/>
      <c r="Q14" s="8"/>
      <c r="R14" s="6"/>
      <c r="S14" s="10">
        <f t="shared" si="0"/>
        <v>4.3</v>
      </c>
      <c r="T14" s="13" t="s">
        <v>195</v>
      </c>
    </row>
    <row r="15" spans="1:20" x14ac:dyDescent="0.25">
      <c r="A15" s="8">
        <v>7</v>
      </c>
      <c r="B15" s="104" t="s">
        <v>144</v>
      </c>
      <c r="C15" s="108"/>
      <c r="D15" s="19"/>
      <c r="E15" s="7">
        <v>6</v>
      </c>
      <c r="F15" s="7"/>
      <c r="G15" s="114"/>
      <c r="H15" s="131"/>
      <c r="I15" s="6"/>
      <c r="J15" s="125"/>
      <c r="K15" s="18"/>
      <c r="L15" s="125"/>
      <c r="M15" s="125"/>
      <c r="N15" s="6"/>
      <c r="O15" s="125"/>
      <c r="P15" s="4"/>
      <c r="Q15" s="8"/>
      <c r="R15" s="6"/>
      <c r="S15" s="17">
        <f t="shared" si="0"/>
        <v>6</v>
      </c>
      <c r="T15" s="14"/>
    </row>
    <row r="16" spans="1:20" x14ac:dyDescent="0.25">
      <c r="A16" s="121">
        <v>8</v>
      </c>
      <c r="B16" s="122" t="s">
        <v>170</v>
      </c>
      <c r="C16" s="123"/>
      <c r="D16" s="124">
        <v>25</v>
      </c>
      <c r="E16" s="7"/>
      <c r="F16" s="7"/>
      <c r="G16" s="114"/>
      <c r="H16" s="131"/>
      <c r="I16" s="6"/>
      <c r="J16" s="125">
        <v>21.3</v>
      </c>
      <c r="K16" s="18"/>
      <c r="L16" s="125"/>
      <c r="M16" s="125"/>
      <c r="N16" s="6"/>
      <c r="O16" s="125"/>
      <c r="P16" s="4"/>
      <c r="Q16" s="8"/>
      <c r="R16" s="6"/>
      <c r="S16" s="17">
        <f t="shared" si="0"/>
        <v>46.3</v>
      </c>
      <c r="T16" s="14"/>
    </row>
    <row r="17" spans="1:21" x14ac:dyDescent="0.25">
      <c r="A17" s="8">
        <v>9</v>
      </c>
      <c r="B17" s="104" t="s">
        <v>172</v>
      </c>
      <c r="C17" s="108"/>
      <c r="D17" s="19">
        <v>6.5</v>
      </c>
      <c r="E17" s="7">
        <v>1</v>
      </c>
      <c r="F17" s="7"/>
      <c r="G17" s="114"/>
      <c r="H17" s="131"/>
      <c r="I17" s="6"/>
      <c r="J17" s="125"/>
      <c r="K17" s="6"/>
      <c r="L17" s="125"/>
      <c r="M17" s="125"/>
      <c r="N17" s="6"/>
      <c r="O17" s="125"/>
      <c r="P17" s="4"/>
      <c r="Q17" s="8"/>
      <c r="R17" s="6"/>
      <c r="S17" s="17">
        <f t="shared" si="0"/>
        <v>7.5</v>
      </c>
      <c r="T17" s="14"/>
    </row>
    <row r="18" spans="1:21" x14ac:dyDescent="0.25">
      <c r="A18" s="8">
        <v>10</v>
      </c>
      <c r="B18" s="104" t="s">
        <v>171</v>
      </c>
      <c r="C18" s="107"/>
      <c r="D18" s="18">
        <v>2.8</v>
      </c>
      <c r="E18" s="18"/>
      <c r="F18" s="18"/>
      <c r="G18" s="114"/>
      <c r="H18" s="110"/>
      <c r="I18" s="18"/>
      <c r="J18" s="125"/>
      <c r="K18" s="6"/>
      <c r="L18" s="125"/>
      <c r="M18" s="125"/>
      <c r="N18" s="6"/>
      <c r="O18" s="125"/>
      <c r="P18" s="4"/>
      <c r="Q18" s="8"/>
      <c r="R18" s="6"/>
      <c r="S18" s="10">
        <f t="shared" si="0"/>
        <v>2.8</v>
      </c>
      <c r="T18" s="13"/>
    </row>
    <row r="19" spans="1:21" x14ac:dyDescent="0.25">
      <c r="A19" s="8">
        <v>11</v>
      </c>
      <c r="B19" s="104" t="s">
        <v>189</v>
      </c>
      <c r="C19" s="107"/>
      <c r="D19" s="18">
        <v>1</v>
      </c>
      <c r="E19" s="18"/>
      <c r="F19" s="18"/>
      <c r="G19" s="114"/>
      <c r="H19" s="110"/>
      <c r="I19" s="18"/>
      <c r="J19" s="125"/>
      <c r="K19" s="6"/>
      <c r="L19" s="125"/>
      <c r="M19" s="125"/>
      <c r="N19" s="6"/>
      <c r="O19" s="125"/>
      <c r="P19" s="4"/>
      <c r="Q19" s="8"/>
      <c r="R19" s="6"/>
      <c r="S19" s="10">
        <f t="shared" si="0"/>
        <v>1</v>
      </c>
      <c r="T19" s="13"/>
    </row>
    <row r="20" spans="1:21" x14ac:dyDescent="0.25">
      <c r="A20" s="8">
        <v>12</v>
      </c>
      <c r="B20" s="104" t="s">
        <v>190</v>
      </c>
      <c r="C20" s="107"/>
      <c r="D20" s="18"/>
      <c r="E20" s="18"/>
      <c r="F20" s="18"/>
      <c r="G20" s="114"/>
      <c r="H20" s="110"/>
      <c r="I20" s="18"/>
      <c r="J20" s="125"/>
      <c r="K20" s="6"/>
      <c r="L20" s="125"/>
      <c r="M20" s="125"/>
      <c r="N20" s="6"/>
      <c r="O20" s="125"/>
      <c r="P20" s="4"/>
      <c r="Q20" s="8"/>
      <c r="R20" s="6">
        <v>-0.4</v>
      </c>
      <c r="S20" s="10">
        <f t="shared" si="0"/>
        <v>-0.4</v>
      </c>
      <c r="T20" s="13"/>
    </row>
    <row r="21" spans="1:21" x14ac:dyDescent="0.25">
      <c r="A21" s="8">
        <v>13</v>
      </c>
      <c r="B21" s="104" t="s">
        <v>168</v>
      </c>
      <c r="C21" s="107"/>
      <c r="D21" s="18"/>
      <c r="E21" s="18"/>
      <c r="F21" s="18"/>
      <c r="G21" s="115"/>
      <c r="H21" s="110"/>
      <c r="I21" s="18">
        <v>5</v>
      </c>
      <c r="J21" s="125"/>
      <c r="K21" s="6"/>
      <c r="L21" s="125"/>
      <c r="M21" s="125"/>
      <c r="N21" s="6"/>
      <c r="O21" s="125"/>
      <c r="P21" s="4"/>
      <c r="Q21" s="8"/>
      <c r="R21" s="7">
        <v>3</v>
      </c>
      <c r="S21" s="69">
        <f t="shared" si="0"/>
        <v>8</v>
      </c>
      <c r="T21" s="13"/>
    </row>
    <row r="22" spans="1:21" x14ac:dyDescent="0.25">
      <c r="A22" s="8">
        <v>14</v>
      </c>
      <c r="B22" s="104" t="s">
        <v>145</v>
      </c>
      <c r="C22" s="107"/>
      <c r="D22" s="18"/>
      <c r="E22" s="18"/>
      <c r="F22" s="18"/>
      <c r="G22" s="114"/>
      <c r="H22" s="110"/>
      <c r="I22" s="18">
        <v>-89</v>
      </c>
      <c r="J22" s="125"/>
      <c r="K22" s="6">
        <v>77</v>
      </c>
      <c r="L22" s="125"/>
      <c r="M22" s="125"/>
      <c r="N22" s="6"/>
      <c r="O22" s="125"/>
      <c r="P22" s="4"/>
      <c r="Q22" s="8"/>
      <c r="R22" s="7">
        <v>31.3</v>
      </c>
      <c r="S22" s="10">
        <f t="shared" si="0"/>
        <v>19.3</v>
      </c>
      <c r="T22" s="12"/>
    </row>
    <row r="23" spans="1:21" x14ac:dyDescent="0.25">
      <c r="A23" s="8">
        <v>15</v>
      </c>
      <c r="B23" s="104" t="s">
        <v>194</v>
      </c>
      <c r="C23" s="107"/>
      <c r="D23" s="18"/>
      <c r="E23" s="18"/>
      <c r="F23" s="18"/>
      <c r="G23" s="114"/>
      <c r="H23" s="110"/>
      <c r="I23" s="18"/>
      <c r="J23" s="125"/>
      <c r="K23" s="6"/>
      <c r="L23" s="125"/>
      <c r="M23" s="125"/>
      <c r="N23" s="6"/>
      <c r="O23" s="125"/>
      <c r="P23" s="6">
        <v>-0.2</v>
      </c>
      <c r="Q23" s="8"/>
      <c r="R23" s="7">
        <v>0.4</v>
      </c>
      <c r="S23" s="10">
        <f t="shared" si="0"/>
        <v>0.2</v>
      </c>
      <c r="T23" s="12"/>
    </row>
    <row r="24" spans="1:21" x14ac:dyDescent="0.25">
      <c r="A24" s="8">
        <v>16</v>
      </c>
      <c r="B24" s="104" t="s">
        <v>146</v>
      </c>
      <c r="C24" s="107"/>
      <c r="D24" s="18"/>
      <c r="E24" s="18">
        <v>5</v>
      </c>
      <c r="F24" s="18"/>
      <c r="G24" s="114"/>
      <c r="H24" s="110"/>
      <c r="I24" s="18"/>
      <c r="J24" s="125"/>
      <c r="K24" s="7"/>
      <c r="L24" s="124"/>
      <c r="M24" s="124"/>
      <c r="N24" s="7"/>
      <c r="O24" s="124">
        <v>1.1000000000000001</v>
      </c>
      <c r="P24" s="6">
        <v>0.2</v>
      </c>
      <c r="Q24" s="8"/>
      <c r="R24" s="6"/>
      <c r="S24" s="17">
        <f t="shared" si="0"/>
        <v>6.3</v>
      </c>
      <c r="T24" s="12"/>
    </row>
    <row r="25" spans="1:21" x14ac:dyDescent="0.25">
      <c r="A25" s="8">
        <v>17</v>
      </c>
      <c r="B25" s="104" t="s">
        <v>147</v>
      </c>
      <c r="C25" s="107"/>
      <c r="D25" s="18"/>
      <c r="E25" s="18">
        <v>8.8000000000000007</v>
      </c>
      <c r="F25" s="18">
        <v>2</v>
      </c>
      <c r="G25" s="114"/>
      <c r="H25" s="110"/>
      <c r="I25" s="18"/>
      <c r="J25" s="125"/>
      <c r="K25" s="6"/>
      <c r="L25" s="125"/>
      <c r="M25" s="125"/>
      <c r="N25" s="6"/>
      <c r="O25" s="125"/>
      <c r="P25" s="4"/>
      <c r="Q25" s="8"/>
      <c r="R25" s="6"/>
      <c r="S25" s="17">
        <f t="shared" si="0"/>
        <v>10.8</v>
      </c>
      <c r="T25" s="12"/>
    </row>
    <row r="26" spans="1:21" x14ac:dyDescent="0.25">
      <c r="A26" s="8">
        <v>18</v>
      </c>
      <c r="B26" s="104" t="s">
        <v>148</v>
      </c>
      <c r="C26" s="107"/>
      <c r="D26" s="18"/>
      <c r="E26" s="18">
        <v>8</v>
      </c>
      <c r="F26" s="18">
        <v>2.2999999999999998</v>
      </c>
      <c r="G26" s="114">
        <v>0.6</v>
      </c>
      <c r="H26" s="110"/>
      <c r="I26" s="18"/>
      <c r="J26" s="125"/>
      <c r="K26" s="6"/>
      <c r="L26" s="125"/>
      <c r="M26" s="125"/>
      <c r="N26" s="6"/>
      <c r="O26" s="125">
        <v>0.3</v>
      </c>
      <c r="P26" s="4"/>
      <c r="Q26" s="8"/>
      <c r="R26" s="6"/>
      <c r="S26" s="17">
        <f t="shared" si="0"/>
        <v>11.200000000000001</v>
      </c>
      <c r="T26" s="14"/>
    </row>
    <row r="27" spans="1:21" x14ac:dyDescent="0.25">
      <c r="A27" s="8">
        <v>19</v>
      </c>
      <c r="B27" s="104" t="s">
        <v>149</v>
      </c>
      <c r="C27" s="107"/>
      <c r="D27" s="18"/>
      <c r="E27" s="18"/>
      <c r="F27" s="18">
        <v>2.5</v>
      </c>
      <c r="G27" s="114"/>
      <c r="H27" s="110"/>
      <c r="I27" s="18"/>
      <c r="J27" s="125"/>
      <c r="K27" s="6"/>
      <c r="L27" s="125"/>
      <c r="M27" s="125"/>
      <c r="N27" s="6"/>
      <c r="O27" s="125"/>
      <c r="P27" s="4"/>
      <c r="Q27" s="8"/>
      <c r="R27" s="6"/>
      <c r="S27" s="17">
        <f t="shared" si="0"/>
        <v>2.5</v>
      </c>
      <c r="T27" s="14"/>
    </row>
    <row r="28" spans="1:21" x14ac:dyDescent="0.25">
      <c r="A28" s="8">
        <v>20</v>
      </c>
      <c r="B28" s="104" t="s">
        <v>150</v>
      </c>
      <c r="C28" s="108"/>
      <c r="D28" s="19"/>
      <c r="E28" s="18">
        <v>5</v>
      </c>
      <c r="F28" s="18">
        <v>1</v>
      </c>
      <c r="G28" s="114"/>
      <c r="H28" s="110"/>
      <c r="I28" s="18"/>
      <c r="J28" s="125"/>
      <c r="K28" s="6"/>
      <c r="L28" s="125"/>
      <c r="M28" s="125"/>
      <c r="N28" s="6"/>
      <c r="O28" s="125"/>
      <c r="P28" s="4"/>
      <c r="Q28" s="8"/>
      <c r="R28" s="6"/>
      <c r="S28" s="17">
        <f t="shared" si="0"/>
        <v>6</v>
      </c>
      <c r="T28" s="14"/>
    </row>
    <row r="29" spans="1:21" x14ac:dyDescent="0.25">
      <c r="A29" s="8">
        <v>21</v>
      </c>
      <c r="B29" s="104" t="s">
        <v>151</v>
      </c>
      <c r="C29" s="108"/>
      <c r="D29" s="19"/>
      <c r="E29" s="18">
        <v>8</v>
      </c>
      <c r="F29" s="18">
        <v>2</v>
      </c>
      <c r="G29" s="114"/>
      <c r="H29" s="110"/>
      <c r="I29" s="18"/>
      <c r="J29" s="125"/>
      <c r="K29" s="7"/>
      <c r="L29" s="124"/>
      <c r="M29" s="124"/>
      <c r="N29" s="7"/>
      <c r="O29" s="124"/>
      <c r="P29" s="4"/>
      <c r="Q29" s="8"/>
      <c r="R29" s="6">
        <v>0.5</v>
      </c>
      <c r="S29" s="17">
        <f t="shared" si="0"/>
        <v>10.5</v>
      </c>
      <c r="T29" s="13"/>
      <c r="U29" s="9"/>
    </row>
    <row r="30" spans="1:21" x14ac:dyDescent="0.25">
      <c r="A30" s="8">
        <v>22</v>
      </c>
      <c r="B30" s="104" t="s">
        <v>152</v>
      </c>
      <c r="C30" s="107"/>
      <c r="D30" s="18"/>
      <c r="E30" s="18">
        <v>5.9</v>
      </c>
      <c r="F30" s="18">
        <v>2.2999999999999998</v>
      </c>
      <c r="G30" s="114"/>
      <c r="H30" s="110"/>
      <c r="I30" s="18"/>
      <c r="J30" s="125"/>
      <c r="K30" s="6"/>
      <c r="L30" s="125"/>
      <c r="M30" s="125"/>
      <c r="N30" s="6"/>
      <c r="O30" s="125">
        <v>0.7</v>
      </c>
      <c r="P30" s="6"/>
      <c r="Q30" s="16"/>
      <c r="R30" s="7">
        <v>0.1</v>
      </c>
      <c r="S30" s="17">
        <f t="shared" si="0"/>
        <v>8.9999999999999982</v>
      </c>
      <c r="T30" s="14"/>
      <c r="U30" s="9"/>
    </row>
    <row r="31" spans="1:21" x14ac:dyDescent="0.25">
      <c r="A31" s="8">
        <v>23</v>
      </c>
      <c r="B31" s="104" t="s">
        <v>153</v>
      </c>
      <c r="C31" s="108"/>
      <c r="D31" s="18"/>
      <c r="E31" s="18">
        <v>4</v>
      </c>
      <c r="F31" s="18"/>
      <c r="G31" s="114"/>
      <c r="H31" s="110"/>
      <c r="I31" s="18"/>
      <c r="J31" s="125"/>
      <c r="K31" s="6"/>
      <c r="L31" s="125"/>
      <c r="M31" s="125"/>
      <c r="N31" s="6"/>
      <c r="O31" s="125">
        <v>0.3</v>
      </c>
      <c r="P31" s="4"/>
      <c r="Q31" s="8"/>
      <c r="R31" s="6">
        <v>-1.7</v>
      </c>
      <c r="S31" s="17">
        <f t="shared" si="0"/>
        <v>2.5999999999999996</v>
      </c>
      <c r="T31" s="13"/>
      <c r="U31" s="9"/>
    </row>
    <row r="32" spans="1:21" x14ac:dyDescent="0.25">
      <c r="A32" s="8">
        <v>24</v>
      </c>
      <c r="B32" s="104" t="s">
        <v>154</v>
      </c>
      <c r="C32" s="107"/>
      <c r="D32" s="18"/>
      <c r="E32" s="18">
        <v>6.8</v>
      </c>
      <c r="F32" s="18"/>
      <c r="G32" s="114"/>
      <c r="H32" s="110"/>
      <c r="I32" s="18"/>
      <c r="J32" s="125"/>
      <c r="K32" s="6"/>
      <c r="L32" s="125"/>
      <c r="M32" s="125"/>
      <c r="N32" s="6"/>
      <c r="O32" s="125">
        <v>0.7</v>
      </c>
      <c r="P32" s="4"/>
      <c r="Q32" s="8"/>
      <c r="R32" s="6"/>
      <c r="S32" s="17">
        <f t="shared" si="0"/>
        <v>7.5</v>
      </c>
      <c r="T32" s="14"/>
      <c r="U32" s="9"/>
    </row>
    <row r="33" spans="1:21" x14ac:dyDescent="0.25">
      <c r="A33" s="8">
        <v>25</v>
      </c>
      <c r="B33" s="104" t="s">
        <v>155</v>
      </c>
      <c r="C33" s="107"/>
      <c r="D33" s="18"/>
      <c r="E33" s="18">
        <v>3</v>
      </c>
      <c r="F33" s="18"/>
      <c r="G33" s="114"/>
      <c r="H33" s="110"/>
      <c r="I33" s="18"/>
      <c r="J33" s="125"/>
      <c r="K33" s="6"/>
      <c r="L33" s="125"/>
      <c r="M33" s="125"/>
      <c r="N33" s="6"/>
      <c r="O33" s="125">
        <v>0.6</v>
      </c>
      <c r="P33" s="4"/>
      <c r="Q33" s="8"/>
      <c r="R33" s="6">
        <v>1.5</v>
      </c>
      <c r="S33" s="17">
        <f t="shared" si="0"/>
        <v>5.0999999999999996</v>
      </c>
      <c r="T33" s="14"/>
      <c r="U33" s="9"/>
    </row>
    <row r="34" spans="1:21" x14ac:dyDescent="0.25">
      <c r="A34" s="8">
        <v>26</v>
      </c>
      <c r="B34" s="104" t="s">
        <v>156</v>
      </c>
      <c r="C34" s="107"/>
      <c r="D34" s="18"/>
      <c r="E34" s="18">
        <v>1</v>
      </c>
      <c r="F34" s="18"/>
      <c r="G34" s="114"/>
      <c r="H34" s="110"/>
      <c r="I34" s="18"/>
      <c r="J34" s="125"/>
      <c r="K34" s="6"/>
      <c r="L34" s="125"/>
      <c r="M34" s="125"/>
      <c r="N34" s="6"/>
      <c r="O34" s="125"/>
      <c r="P34" s="4"/>
      <c r="Q34" s="8"/>
      <c r="R34" s="6"/>
      <c r="S34" s="17">
        <f t="shared" si="0"/>
        <v>1</v>
      </c>
      <c r="T34" s="14"/>
      <c r="U34" s="9"/>
    </row>
    <row r="35" spans="1:21" ht="24.75" customHeight="1" x14ac:dyDescent="0.25">
      <c r="A35" s="8">
        <v>27</v>
      </c>
      <c r="B35" s="104" t="s">
        <v>162</v>
      </c>
      <c r="C35" s="108">
        <v>25</v>
      </c>
      <c r="D35" s="19">
        <v>0</v>
      </c>
      <c r="E35" s="19">
        <v>15</v>
      </c>
      <c r="F35" s="19"/>
      <c r="G35" s="114"/>
      <c r="H35" s="110"/>
      <c r="I35" s="18"/>
      <c r="J35" s="125"/>
      <c r="K35" s="6"/>
      <c r="L35" s="125"/>
      <c r="M35" s="125"/>
      <c r="N35" s="6"/>
      <c r="O35" s="125"/>
      <c r="P35" s="4"/>
      <c r="Q35" s="8"/>
      <c r="R35" s="6">
        <v>-15.5</v>
      </c>
      <c r="S35" s="17">
        <f t="shared" si="0"/>
        <v>24.5</v>
      </c>
      <c r="T35" s="13" t="s">
        <v>196</v>
      </c>
      <c r="U35" s="9"/>
    </row>
    <row r="36" spans="1:21" ht="16.5" customHeight="1" thickBot="1" x14ac:dyDescent="0.3">
      <c r="A36" s="9">
        <v>28</v>
      </c>
      <c r="B36" s="105" t="s">
        <v>191</v>
      </c>
      <c r="C36" s="108"/>
      <c r="D36" s="19"/>
      <c r="E36" s="19"/>
      <c r="F36" s="19"/>
      <c r="G36" s="114"/>
      <c r="H36" s="111"/>
      <c r="I36" s="103"/>
      <c r="J36" s="127"/>
      <c r="K36" s="100"/>
      <c r="L36" s="127"/>
      <c r="M36" s="127"/>
      <c r="N36" s="100"/>
      <c r="O36" s="127"/>
      <c r="P36" s="101"/>
      <c r="Q36" s="6"/>
      <c r="R36" s="9">
        <v>-2</v>
      </c>
      <c r="S36" s="102">
        <f t="shared" si="0"/>
        <v>-2</v>
      </c>
      <c r="T36" s="13"/>
      <c r="U36" s="9"/>
    </row>
    <row r="37" spans="1:21" ht="13.8" thickBot="1" x14ac:dyDescent="0.3">
      <c r="A37" s="15"/>
      <c r="B37" s="15" t="s">
        <v>157</v>
      </c>
      <c r="C37" s="116">
        <f>SUM(C8,C10,C11,C12,C13,C14,C15,C16,C17,C18,C19,C20,C21,C22,C23,C24,C25,C26,C27,C28,C29,C30,C31,C32,C33,C34,C35,C36)</f>
        <v>30.8</v>
      </c>
      <c r="D37" s="117">
        <f t="shared" ref="D37:R37" si="1">SUM(D8,D10,D11,D12,D13,D14,D15,D16,D17,D18,D19,D20,D21,D22,D23,D24,D25,D26,D27,D28,D29,D30,D31,D32,D33,D34,D35,D36)</f>
        <v>38.199999999999996</v>
      </c>
      <c r="E37" s="117">
        <f t="shared" si="1"/>
        <v>90.3</v>
      </c>
      <c r="F37" s="117">
        <f t="shared" si="1"/>
        <v>16.2</v>
      </c>
      <c r="G37" s="118">
        <f t="shared" si="1"/>
        <v>0.6</v>
      </c>
      <c r="H37" s="112">
        <f t="shared" si="1"/>
        <v>-10</v>
      </c>
      <c r="I37" s="92">
        <f t="shared" si="1"/>
        <v>0</v>
      </c>
      <c r="J37" s="128">
        <f t="shared" si="1"/>
        <v>21.7</v>
      </c>
      <c r="K37" s="92">
        <f t="shared" si="1"/>
        <v>77</v>
      </c>
      <c r="L37" s="128">
        <f t="shared" si="1"/>
        <v>22</v>
      </c>
      <c r="M37" s="128">
        <f t="shared" si="1"/>
        <v>0.6</v>
      </c>
      <c r="N37" s="92">
        <f t="shared" si="1"/>
        <v>6.5</v>
      </c>
      <c r="O37" s="128">
        <f t="shared" si="1"/>
        <v>3.6999999999999997</v>
      </c>
      <c r="P37" s="92">
        <f t="shared" si="1"/>
        <v>0</v>
      </c>
      <c r="Q37" s="119">
        <f t="shared" si="1"/>
        <v>88.9</v>
      </c>
      <c r="R37" s="93">
        <f t="shared" si="1"/>
        <v>17.199999999999996</v>
      </c>
      <c r="S37" s="94">
        <f t="shared" si="0"/>
        <v>403.7</v>
      </c>
      <c r="T37" s="14"/>
      <c r="U37" s="9"/>
    </row>
    <row r="38" spans="1:21" x14ac:dyDescent="0.25">
      <c r="C38" s="136"/>
      <c r="D38" s="136"/>
      <c r="E38" s="136"/>
      <c r="F38" s="136"/>
      <c r="G38" s="136"/>
      <c r="H38" s="68"/>
      <c r="I38" s="68"/>
      <c r="J38" s="68"/>
      <c r="P38" s="68"/>
    </row>
    <row r="39" spans="1:21" x14ac:dyDescent="0.25">
      <c r="B39" t="s">
        <v>158</v>
      </c>
      <c r="P39" s="68"/>
      <c r="T39" t="s">
        <v>165</v>
      </c>
    </row>
    <row r="40" spans="1:21" x14ac:dyDescent="0.25">
      <c r="B40" t="s">
        <v>159</v>
      </c>
      <c r="P40" s="21"/>
    </row>
    <row r="41" spans="1:21" x14ac:dyDescent="0.25">
      <c r="B41" t="s">
        <v>160</v>
      </c>
    </row>
    <row r="42" spans="1:21" x14ac:dyDescent="0.25">
      <c r="B42" s="77" t="s">
        <v>176</v>
      </c>
      <c r="C42" s="77"/>
      <c r="D42" s="77"/>
      <c r="S42" s="73"/>
    </row>
  </sheetData>
  <mergeCells count="22">
    <mergeCell ref="A5:A6"/>
    <mergeCell ref="C5:C6"/>
    <mergeCell ref="G5:G6"/>
    <mergeCell ref="H5:H6"/>
    <mergeCell ref="B5:B6"/>
    <mergeCell ref="E5:E6"/>
    <mergeCell ref="T5:T6"/>
    <mergeCell ref="K5:K6"/>
    <mergeCell ref="S4:S6"/>
    <mergeCell ref="P5:P6"/>
    <mergeCell ref="R5:R6"/>
    <mergeCell ref="K4:P4"/>
    <mergeCell ref="N5:N6"/>
    <mergeCell ref="O5:O6"/>
    <mergeCell ref="C2:R2"/>
    <mergeCell ref="C38:G38"/>
    <mergeCell ref="Q5:Q6"/>
    <mergeCell ref="C4:G4"/>
    <mergeCell ref="I5:I6"/>
    <mergeCell ref="H4:J4"/>
    <mergeCell ref="J5:J6"/>
    <mergeCell ref="L5:L6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1 priedas pajamos</vt:lpstr>
      <vt:lpstr>Išlaidos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2022-12-14T11:05:40Z</cp:lastPrinted>
  <dcterms:created xsi:type="dcterms:W3CDTF">2011-11-09T13:34:59Z</dcterms:created>
  <dcterms:modified xsi:type="dcterms:W3CDTF">2022-12-15T13:16:26Z</dcterms:modified>
</cp:coreProperties>
</file>