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3 metai\Vasaris\Projektai\"/>
    </mc:Choice>
  </mc:AlternateContent>
  <xr:revisionPtr revIDLastSave="0" documentId="8_{E151C7D4-E62C-40C2-AAA3-3082C69979A9}" xr6:coauthVersionLast="47" xr6:coauthVersionMax="47" xr10:uidLastSave="{00000000-0000-0000-0000-000000000000}"/>
  <bookViews>
    <workbookView xWindow="-108" yWindow="-108" windowWidth="23256" windowHeight="12576" activeTab="1" xr2:uid="{53F4F2DC-954B-47DD-9EF6-B21CD1509A32}"/>
  </bookViews>
  <sheets>
    <sheet name="07 programa" sheetId="2" r:id="rId1"/>
    <sheet name="Asignavimų šaltiniai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2" l="1"/>
  <c r="M88" i="2"/>
  <c r="N88" i="2"/>
  <c r="O88" i="2"/>
  <c r="P88" i="2"/>
  <c r="K88" i="2"/>
  <c r="L86" i="2"/>
  <c r="M86" i="2"/>
  <c r="N86" i="2"/>
  <c r="O86" i="2"/>
  <c r="P86" i="2"/>
  <c r="K86" i="2"/>
  <c r="L85" i="2"/>
  <c r="M85" i="2"/>
  <c r="N85" i="2"/>
  <c r="O85" i="2"/>
  <c r="P85" i="2"/>
  <c r="K85" i="2"/>
  <c r="L49" i="2"/>
  <c r="M49" i="2"/>
  <c r="N49" i="2"/>
  <c r="O49" i="2"/>
  <c r="P49" i="2"/>
  <c r="K49" i="2"/>
  <c r="K45" i="2" l="1"/>
  <c r="K50" i="2" s="1"/>
  <c r="L45" i="2"/>
  <c r="L50" i="2" s="1"/>
  <c r="M45" i="2"/>
  <c r="M50" i="2" s="1"/>
  <c r="N45" i="2"/>
  <c r="N50" i="2" s="1"/>
  <c r="O45" i="2"/>
  <c r="O50" i="2" s="1"/>
  <c r="P45" i="2"/>
  <c r="P50" i="2" s="1"/>
  <c r="P145" i="2" l="1"/>
  <c r="O145" i="2"/>
  <c r="N145" i="2"/>
  <c r="M145" i="2"/>
  <c r="L145" i="2"/>
  <c r="K145" i="2"/>
  <c r="P143" i="2"/>
  <c r="O143" i="2"/>
  <c r="N143" i="2"/>
  <c r="M143" i="2"/>
  <c r="L143" i="2"/>
  <c r="K143" i="2"/>
  <c r="K146" i="2" l="1"/>
  <c r="K147" i="2" s="1"/>
  <c r="K148" i="2" s="1"/>
  <c r="O146" i="2"/>
  <c r="O147" i="2" s="1"/>
  <c r="O148" i="2" s="1"/>
  <c r="L146" i="2"/>
  <c r="P146" i="2"/>
  <c r="M146" i="2"/>
  <c r="M147" i="2" s="1"/>
  <c r="M148" i="2" s="1"/>
  <c r="N146" i="2"/>
  <c r="N147" i="2" s="1"/>
  <c r="N148" i="2" s="1"/>
  <c r="L147" i="2"/>
  <c r="L148" i="2" s="1"/>
  <c r="P147" i="2"/>
  <c r="P148" i="2" s="1"/>
  <c r="P125" i="2"/>
  <c r="O125" i="2"/>
  <c r="N125" i="2"/>
  <c r="M125" i="2"/>
  <c r="L125" i="2"/>
  <c r="K125" i="2"/>
  <c r="P123" i="2"/>
  <c r="O123" i="2"/>
  <c r="N123" i="2"/>
  <c r="M123" i="2"/>
  <c r="L123" i="2"/>
  <c r="K123" i="2"/>
  <c r="P119" i="2"/>
  <c r="O119" i="2"/>
  <c r="N119" i="2"/>
  <c r="M119" i="2"/>
  <c r="L119" i="2"/>
  <c r="K119" i="2"/>
  <c r="P115" i="2"/>
  <c r="O115" i="2"/>
  <c r="N115" i="2"/>
  <c r="M115" i="2"/>
  <c r="L115" i="2"/>
  <c r="K115" i="2"/>
  <c r="P110" i="2"/>
  <c r="O110" i="2"/>
  <c r="N110" i="2"/>
  <c r="M110" i="2"/>
  <c r="L110" i="2"/>
  <c r="K110" i="2"/>
  <c r="P104" i="2"/>
  <c r="P105" i="2" s="1"/>
  <c r="O104" i="2"/>
  <c r="O105" i="2" s="1"/>
  <c r="N104" i="2"/>
  <c r="N105" i="2" s="1"/>
  <c r="M104" i="2"/>
  <c r="M105" i="2" s="1"/>
  <c r="L104" i="2"/>
  <c r="L105" i="2" s="1"/>
  <c r="K104" i="2"/>
  <c r="K105" i="2" s="1"/>
  <c r="P94" i="2"/>
  <c r="P95" i="2" s="1"/>
  <c r="O94" i="2"/>
  <c r="O95" i="2" s="1"/>
  <c r="N94" i="2"/>
  <c r="N95" i="2" s="1"/>
  <c r="M94" i="2"/>
  <c r="M95" i="2" s="1"/>
  <c r="L94" i="2"/>
  <c r="L95" i="2" s="1"/>
  <c r="K94" i="2"/>
  <c r="K95" i="2" s="1"/>
  <c r="P82" i="2"/>
  <c r="O82" i="2"/>
  <c r="N82" i="2"/>
  <c r="M82" i="2"/>
  <c r="L82" i="2"/>
  <c r="K82" i="2"/>
  <c r="P79" i="2"/>
  <c r="O79" i="2"/>
  <c r="N79" i="2"/>
  <c r="M79" i="2"/>
  <c r="L79" i="2"/>
  <c r="K79" i="2"/>
  <c r="P77" i="2"/>
  <c r="O77" i="2"/>
  <c r="N77" i="2"/>
  <c r="M77" i="2"/>
  <c r="L77" i="2"/>
  <c r="K77" i="2"/>
  <c r="P74" i="2"/>
  <c r="O74" i="2"/>
  <c r="N74" i="2"/>
  <c r="M74" i="2"/>
  <c r="L74" i="2"/>
  <c r="K74" i="2"/>
  <c r="P67" i="2"/>
  <c r="O67" i="2"/>
  <c r="N67" i="2"/>
  <c r="M67" i="2"/>
  <c r="L67" i="2"/>
  <c r="K67" i="2"/>
  <c r="P63" i="2"/>
  <c r="P64" i="2" s="1"/>
  <c r="O63" i="2"/>
  <c r="O64" i="2" s="1"/>
  <c r="N63" i="2"/>
  <c r="N64" i="2" s="1"/>
  <c r="M63" i="2"/>
  <c r="M64" i="2" s="1"/>
  <c r="L63" i="2"/>
  <c r="L64" i="2" s="1"/>
  <c r="K63" i="2"/>
  <c r="K64" i="2" s="1"/>
  <c r="P59" i="2"/>
  <c r="P60" i="2" s="1"/>
  <c r="O59" i="2"/>
  <c r="O60" i="2" s="1"/>
  <c r="N59" i="2"/>
  <c r="N60" i="2" s="1"/>
  <c r="M59" i="2"/>
  <c r="M60" i="2" s="1"/>
  <c r="L59" i="2"/>
  <c r="L60" i="2" s="1"/>
  <c r="K59" i="2"/>
  <c r="K60" i="2" s="1"/>
  <c r="P37" i="2"/>
  <c r="O37" i="2"/>
  <c r="N37" i="2"/>
  <c r="M37" i="2"/>
  <c r="L37" i="2"/>
  <c r="K37" i="2"/>
  <c r="P33" i="2"/>
  <c r="O33" i="2"/>
  <c r="N33" i="2"/>
  <c r="M33" i="2"/>
  <c r="L33" i="2"/>
  <c r="K33" i="2"/>
  <c r="P27" i="2"/>
  <c r="P28" i="2" s="1"/>
  <c r="O27" i="2"/>
  <c r="O28" i="2" s="1"/>
  <c r="N27" i="2"/>
  <c r="N28" i="2" s="1"/>
  <c r="M27" i="2"/>
  <c r="M28" i="2" s="1"/>
  <c r="L27" i="2"/>
  <c r="L28" i="2" s="1"/>
  <c r="K27" i="2"/>
  <c r="K28" i="2" s="1"/>
  <c r="P16" i="2"/>
  <c r="P17" i="2" s="1"/>
  <c r="P18" i="2" s="1"/>
  <c r="O16" i="2"/>
  <c r="O17" i="2" s="1"/>
  <c r="O18" i="2" s="1"/>
  <c r="N16" i="2"/>
  <c r="N17" i="2" s="1"/>
  <c r="N18" i="2" s="1"/>
  <c r="M16" i="2"/>
  <c r="M17" i="2" s="1"/>
  <c r="M18" i="2" s="1"/>
  <c r="L16" i="2"/>
  <c r="L17" i="2" s="1"/>
  <c r="L18" i="2" s="1"/>
  <c r="K16" i="2"/>
  <c r="K17" i="2" s="1"/>
  <c r="K18" i="2" s="1"/>
  <c r="M96" i="2" l="1"/>
  <c r="L96" i="2"/>
  <c r="P96" i="2"/>
  <c r="N96" i="2"/>
  <c r="K96" i="2"/>
  <c r="O96" i="2"/>
  <c r="K68" i="2"/>
  <c r="O68" i="2"/>
  <c r="L68" i="2"/>
  <c r="P68" i="2"/>
  <c r="M68" i="2"/>
  <c r="N68" i="2"/>
  <c r="L126" i="2"/>
  <c r="L127" i="2" s="1"/>
  <c r="M38" i="2"/>
  <c r="M39" i="2" s="1"/>
  <c r="M51" i="2"/>
  <c r="L38" i="2"/>
  <c r="L39" i="2" s="1"/>
  <c r="P38" i="2"/>
  <c r="P39" i="2" s="1"/>
  <c r="L51" i="2"/>
  <c r="P51" i="2"/>
  <c r="K38" i="2"/>
  <c r="K39" i="2" s="1"/>
  <c r="O38" i="2"/>
  <c r="O39" i="2" s="1"/>
  <c r="K51" i="2"/>
  <c r="O51" i="2"/>
  <c r="N126" i="2"/>
  <c r="N127" i="2" s="1"/>
  <c r="K126" i="2"/>
  <c r="K127" i="2" s="1"/>
  <c r="O126" i="2"/>
  <c r="O127" i="2" s="1"/>
  <c r="P126" i="2"/>
  <c r="P127" i="2" s="1"/>
  <c r="N38" i="2"/>
  <c r="N39" i="2" s="1"/>
  <c r="N51" i="2"/>
  <c r="M126" i="2"/>
  <c r="M127" i="2" s="1"/>
  <c r="L128" i="2" l="1"/>
  <c r="L129" i="2" s="1"/>
  <c r="O128" i="2"/>
  <c r="O129" i="2" s="1"/>
  <c r="M128" i="2"/>
  <c r="M129" i="2" s="1"/>
  <c r="P128" i="2"/>
  <c r="P129" i="2" s="1"/>
  <c r="K128" i="2"/>
  <c r="K129" i="2" s="1"/>
  <c r="N128" i="2"/>
  <c r="N129" i="2" s="1"/>
</calcChain>
</file>

<file path=xl/sharedStrings.xml><?xml version="1.0" encoding="utf-8"?>
<sst xmlns="http://schemas.openxmlformats.org/spreadsheetml/2006/main" count="496" uniqueCount="196">
  <si>
    <t>Programos kodas</t>
  </si>
  <si>
    <t>Strateginis tikslas (pagal SPP prioritetus)</t>
  </si>
  <si>
    <t>Programos tikslo kodas</t>
  </si>
  <si>
    <t>Uždaivinio kodas</t>
  </si>
  <si>
    <t>Priemonės kodas</t>
  </si>
  <si>
    <t>Veiklos pavadinimas</t>
  </si>
  <si>
    <t>Veiklos vykdytojo kodas</t>
  </si>
  <si>
    <t>Veiklos kodas biudžete</t>
  </si>
  <si>
    <t>Atitikmuo SPP (uždaviniai, priemonės)</t>
  </si>
  <si>
    <t>Finansavimo šaltinis</t>
  </si>
  <si>
    <t>2024 m. lėšų poreikis</t>
  </si>
  <si>
    <t>Produkto kriterijus</t>
  </si>
  <si>
    <t>Iš viso</t>
  </si>
  <si>
    <t>Išlaidoms</t>
  </si>
  <si>
    <t>turtui įsigyti ir finansiniams įsipareigojimams įvykdyti</t>
  </si>
  <si>
    <t>Pavadinimas</t>
  </si>
  <si>
    <t>planas</t>
  </si>
  <si>
    <t>Iš jų darbo užmokesčiui</t>
  </si>
  <si>
    <t>2023 m.</t>
  </si>
  <si>
    <t>2024 m.</t>
  </si>
  <si>
    <t>07</t>
  </si>
  <si>
    <t>Investicijų ir verslo rėmimo programa</t>
  </si>
  <si>
    <t>01</t>
  </si>
  <si>
    <t>Programos tikslas: Investicijas ir konkurencingumą skatinančios ekonominės aplinkos kūrimas</t>
  </si>
  <si>
    <t>Programos uždavinys: Gerinti verslo paramos bei informavimo sistema</t>
  </si>
  <si>
    <t>Smulkaus verslo subjektų rėmimas</t>
  </si>
  <si>
    <t>2</t>
  </si>
  <si>
    <t>04.07.05.01</t>
  </si>
  <si>
    <t>1.2.2.</t>
  </si>
  <si>
    <t>SB</t>
  </si>
  <si>
    <t>Paramą gavusių smulkaus verslo subjektų skaičius</t>
  </si>
  <si>
    <t>Iš viso:</t>
  </si>
  <si>
    <t>Iš viso uždaviniui:</t>
  </si>
  <si>
    <t>Iš viso tikslui:</t>
  </si>
  <si>
    <t>02</t>
  </si>
  <si>
    <t>Programos tikslai:Socialinės atsakomybės užtikrinimas; Gyventojų sveikatos išsaugojimas ir stiprinimas</t>
  </si>
  <si>
    <t>Programos uždaviniai: Gerinti socialinių paslaugų infrastruktūrą; Modernizuoti ir optimizuoti sveikatos priežiūros įstaigų infrastruktūrą</t>
  </si>
  <si>
    <t>Sveikatos priežiūros paslaugų ir infrastruktūros plėtra</t>
  </si>
  <si>
    <t>7</t>
  </si>
  <si>
    <t>2.4.</t>
  </si>
  <si>
    <t>Priemonių, gerinančių ambulatorinių sveikatos priežiūros paslaugų prieinamumą tuberkulioze sergantiems asmenims, įgyvendinimas Pasvalio rajone</t>
  </si>
  <si>
    <t>1</t>
  </si>
  <si>
    <t xml:space="preserve">07.04.01.02 </t>
  </si>
  <si>
    <t>2.4.1.</t>
  </si>
  <si>
    <t>Paslaugų gavėjų skaičius</t>
  </si>
  <si>
    <t>VB</t>
  </si>
  <si>
    <t>W</t>
  </si>
  <si>
    <t>E</t>
  </si>
  <si>
    <t>ES</t>
  </si>
  <si>
    <t>Viso:</t>
  </si>
  <si>
    <t>Socialinių paslaugų ir infrastruktūros plėtra</t>
  </si>
  <si>
    <t>2.3.</t>
  </si>
  <si>
    <t>Pasvalio rajono bendruomeniniai šeimos namai</t>
  </si>
  <si>
    <t xml:space="preserve">10.04.01.01 </t>
  </si>
  <si>
    <t>2.3.4.</t>
  </si>
  <si>
    <t>Įgyvendintų projektų skaičius</t>
  </si>
  <si>
    <t>7; 1</t>
  </si>
  <si>
    <t>Vaikų dienos centrų lankytojų skaičius</t>
  </si>
  <si>
    <t>Įsigytų būstų skaičius</t>
  </si>
  <si>
    <t xml:space="preserve"> </t>
  </si>
  <si>
    <t>Iš viso uždaviniams:</t>
  </si>
  <si>
    <t>Programos uždavinys: Tobulinti ugdymo(-si) infrastruktūrą, aplinką ir materialinę bazę, diegti inovacijas</t>
  </si>
  <si>
    <t>Švietimo įstaigų paslaugų ir infrastruktūros plėtra</t>
  </si>
  <si>
    <t>2.1.</t>
  </si>
  <si>
    <t>Pasvalio lopšelio-darželio "Žilvitis" modernizavimas</t>
  </si>
  <si>
    <t xml:space="preserve">09.01.01.01 </t>
  </si>
  <si>
    <t>2.1.1.</t>
  </si>
  <si>
    <t>Atnaujintos ikimokyklinio ir / ar priešmokyklinio ugdymo grupės</t>
  </si>
  <si>
    <t>7; 11</t>
  </si>
  <si>
    <t>Z</t>
  </si>
  <si>
    <t>03</t>
  </si>
  <si>
    <t>Programos uždaviniai: Modernizuoti rajono susiekimo infrastruktūrą; Įrengti darnaus judumo sistemų funkcionavimui būtiną fizinę bei intelektinę infrastruktūrą</t>
  </si>
  <si>
    <t>Kelių transporto infrastruktūros ir viešųjų erdvių plėtra, kontrolė ir priežiūra</t>
  </si>
  <si>
    <t xml:space="preserve"> 3.1.1.</t>
  </si>
  <si>
    <t>Pasvalio rajono Pervalkų k. Ežero g. (123318) dalies kapitalinis remontas</t>
  </si>
  <si>
    <t xml:space="preserve"> 04.05.01.02</t>
  </si>
  <si>
    <t>3.1.1.</t>
  </si>
  <si>
    <t>Rekonstruoto ir(arba) kuriam atliktas kapitalinis remontas kelio (-ių) ir (arba) jo ruožo, ir (arba) gatvės ilgis, km</t>
  </si>
  <si>
    <t>Regiono judumo didinimas plėtojant regionų jungtis (Via Baltica)</t>
  </si>
  <si>
    <t xml:space="preserve"> 3.1.2</t>
  </si>
  <si>
    <t>Sustojimo ir poilsio aikštelės įrengimas Pasvalyje prie magistralinio kelio Via Baltica</t>
  </si>
  <si>
    <t xml:space="preserve">04.05.01.02 </t>
  </si>
  <si>
    <t>3.1.2.</t>
  </si>
  <si>
    <t>Įrengtų sustojimo ir poilsio aikštelių skaičius</t>
  </si>
  <si>
    <t>04</t>
  </si>
  <si>
    <t xml:space="preserve"> 3.1.2.</t>
  </si>
  <si>
    <t>Saulės elektrinių įrengimas ant visuomeninės paskirties pastatų</t>
  </si>
  <si>
    <t>05</t>
  </si>
  <si>
    <t>Programos uždavinys: Užtikrinti subalansuotą teritorinę ir rajono gyvenamosios aplinkos plėtrą</t>
  </si>
  <si>
    <t>Daugiatiksliai plėtros projektai</t>
  </si>
  <si>
    <t xml:space="preserve">- </t>
  </si>
  <si>
    <t xml:space="preserve">Daugiatiksliai plėtros projektai </t>
  </si>
  <si>
    <t xml:space="preserve"> 04.07.04.01</t>
  </si>
  <si>
    <t>-</t>
  </si>
  <si>
    <t>Investicinių projektų, galimybių studijų ir rinkodaros planų, reikalingų paraiškų teikimui, rengimas</t>
  </si>
  <si>
    <t>Parengtų investicinių projektų, galimybių studijų ir rinkodaros planų skaičius</t>
  </si>
  <si>
    <t>Techninių projektų rengimas ir jų ekspertizė</t>
  </si>
  <si>
    <t>Prengtų techninių projektų/ekspertizių skaičius</t>
  </si>
  <si>
    <t>Joniškėlio dvaro sodybos svirno tvarkybos darbai</t>
  </si>
  <si>
    <t xml:space="preserve">04.07.04.01 </t>
  </si>
  <si>
    <t>1.3.2.</t>
  </si>
  <si>
    <t>Savivaldybės pastato renovacija</t>
  </si>
  <si>
    <t>3.2.2.</t>
  </si>
  <si>
    <t>Renovuotų/atnaujintų pastatų skaičius</t>
  </si>
  <si>
    <t>Ūkio plėtros projektų įgyvendinimas</t>
  </si>
  <si>
    <t xml:space="preserve">04.09.01.01 </t>
  </si>
  <si>
    <t>06</t>
  </si>
  <si>
    <t>Kraštovaizdžio apsauga</t>
  </si>
  <si>
    <t>Joniškėlio dvaro parko pritaikymas turizmui</t>
  </si>
  <si>
    <t>3.3.2.</t>
  </si>
  <si>
    <t>Teritorijų, kuriose įgyvendintos kraštovaizdžio formavimo priemonės, plotas, ha</t>
  </si>
  <si>
    <t>Programos uždaviniai: Modernizuoti ir plėsti vandens tiekimo ir nuotekų šalinimo infrastruktūrą; Gerinti atliekų tvarkymo bei aplinkos išsaugojimo sistemą, vykdyti gyventojų aplinkosauginį švietimą</t>
  </si>
  <si>
    <t>3.2.1.</t>
  </si>
  <si>
    <t xml:space="preserve"> 3.2.1.</t>
  </si>
  <si>
    <t>Geriamojo vandens ir nuotekų tvarkymo sistemų renovavimas ir plėtra</t>
  </si>
  <si>
    <t>Pasvalio rajono Pamažupių I kaimo viešosios infrastruktūros įrengimas</t>
  </si>
  <si>
    <t>Įrengtų objektų skaičius</t>
  </si>
  <si>
    <t>Modernizuoti kultūros ir turizmo (įstaigų) infrastruktūrą bei paslaugas</t>
  </si>
  <si>
    <t>2.2.1.</t>
  </si>
  <si>
    <t xml:space="preserve">Pasvalio kultūros centro pastato rekonstrukcija </t>
  </si>
  <si>
    <t>1.3; 7</t>
  </si>
  <si>
    <t xml:space="preserve"> 08.02.01.08</t>
  </si>
  <si>
    <t>Rekonstruotų objektų skaičius</t>
  </si>
  <si>
    <t>Pasvalio krašto muziejaus rekonstrukcijos II etapas</t>
  </si>
  <si>
    <t>1.2; 7</t>
  </si>
  <si>
    <t xml:space="preserve">08.02.01.02 </t>
  </si>
  <si>
    <t>Modernizuoti kultūros infrastruktūros objektai</t>
  </si>
  <si>
    <t xml:space="preserve">Bibliotekų tinklas patrauklios aplinkos sukūrimui </t>
  </si>
  <si>
    <t>1.1; 7</t>
  </si>
  <si>
    <t xml:space="preserve"> 08.02.01.01</t>
  </si>
  <si>
    <t>2.2.2.</t>
  </si>
  <si>
    <t xml:space="preserve">Joniškėlio kultūros centro rekonstrukcija </t>
  </si>
  <si>
    <t>7;11</t>
  </si>
  <si>
    <t>Iš viso tikslams:</t>
  </si>
  <si>
    <t xml:space="preserve"> ĮGYVENDINAMI PROJEKTAI, KURIE NEĮTRAUKTI Į PANEVĖŽIO REGIONO PLĖTROS PLANĄ (RPPl)</t>
  </si>
  <si>
    <t>09</t>
  </si>
  <si>
    <t>Žmogiškųjų išteklių ir socialinės gerovės plėtros programa</t>
  </si>
  <si>
    <t>Programos tikslas: Gyventojų sveikatos išsaugojimas ir stiprinimas</t>
  </si>
  <si>
    <t>Programos uždaviniai: Sudaryti sąlygas gyventojams stiprinti sveikatą, kurti ir vystyti su visuomenės sveikatos stiprinimu susijusias veiklas</t>
  </si>
  <si>
    <t>07.04.01.02</t>
  </si>
  <si>
    <t>2.4.3.</t>
  </si>
  <si>
    <t>SP</t>
  </si>
  <si>
    <t>Įgyvendinti Pasvalio rajono savivaldybės specialiąją visuomenės Visuomenės sveikatos rėmimo programą</t>
  </si>
  <si>
    <t>1; 9</t>
  </si>
  <si>
    <t>05.06.01.01 07.04.01.02</t>
  </si>
  <si>
    <t>Programos sveikatinimo projektų finansavimas</t>
  </si>
  <si>
    <t>1; 9.4</t>
  </si>
  <si>
    <t>Programos dalyvių skaičius</t>
  </si>
  <si>
    <t>1;9.4</t>
  </si>
  <si>
    <t>Asmenų, dalyvavusių programos veiklose, skaičius</t>
  </si>
  <si>
    <t>Visuomenės sveikatos stebėsenos ataskaitos rekomendacijų priemonių plano įgyvendinimas</t>
  </si>
  <si>
    <t>Asmenų, dalyvavusių veiklose, skaičius</t>
  </si>
  <si>
    <t xml:space="preserve">PASPC projekto „Pasvalio rajono gyventojų sveikatos stiprinimas ir gyventojų kokybės gerinimas" įgyvendinimas </t>
  </si>
  <si>
    <t>PASPC</t>
  </si>
  <si>
    <t>Įgyvendintų priemonių skaičius</t>
  </si>
  <si>
    <t>Pacientų pasitenkinimas suteiktomis paslaugomis, proc.</t>
  </si>
  <si>
    <t>Gyventojų sveikatos stiprinimas bei ligų prevencijos vykdymas</t>
  </si>
  <si>
    <t xml:space="preserve">2023–2025 M. PASVALIO RAJONO SAVIVALDYBĖS  </t>
  </si>
  <si>
    <t>2023 metų faktiškai skirtas finansavimas (biudžetas), iš jo:</t>
  </si>
  <si>
    <t>2025 m. lėšų poreikis</t>
  </si>
  <si>
    <t>2025 m.</t>
  </si>
  <si>
    <t>Bendruomeninių vaikų globos namų steigimas  ir vaikų dienos centrų tinklo plėtra Pasvalio rajono savivaldybėje</t>
  </si>
  <si>
    <t>Plėtoti žaliąją infrastruktūrą</t>
  </si>
  <si>
    <t>Programos uždaviniai: Įveiklinti kultūros paslaugų infrastruktūrą turizmui, švietimui, kultūrai, kitoms viešosioms paslaugoms ir ekonominei veikla;</t>
  </si>
  <si>
    <t>Joniškėlio oficinos rekonstrukcijos darbai</t>
  </si>
  <si>
    <t xml:space="preserve"> 08.06.01.01</t>
  </si>
  <si>
    <t>Įrengtų saulės įrengimų skaičius</t>
  </si>
  <si>
    <t xml:space="preserve">2 PRIORITETAS. AUKŠTA GYVENIMO KOKYBĖ SOCIALIAI ATSAKINGAME IR PILIETIŠKAME RAJONE </t>
  </si>
  <si>
    <t>Vaikų dantų profilaktikos 2023-2025 m. programa</t>
  </si>
  <si>
    <t>Pasvalio rajono savivaldybės priklausomybę sukeliančių medžiagų, smurto artimoje aplinkoje ir savižudybių prevencijos, lygių galimybių, lyčių lygybės 2023-2027 m. programa.</t>
  </si>
  <si>
    <t xml:space="preserve"> 09.02.01.01</t>
  </si>
  <si>
    <t>VIP</t>
  </si>
  <si>
    <t>Investicinių projektų kofinansavimas</t>
  </si>
  <si>
    <t>ASIGNAVIMŲ ŠALTINIŲ SĄRAŠAS</t>
  </si>
  <si>
    <t>Trumpinys</t>
  </si>
  <si>
    <t>Reikšmė</t>
  </si>
  <si>
    <t>Savivaldybės savarankiškoms funkcijoms finansuoti</t>
  </si>
  <si>
    <t>SB(TD)</t>
  </si>
  <si>
    <t>Savivaldybės savarankiškoms funkcijoms finansuoti (Tikslinė dotacija)</t>
  </si>
  <si>
    <t>D</t>
  </si>
  <si>
    <t>Valstybinėms (perduotoms savivaldybėms) funkcijoms finansuoti</t>
  </si>
  <si>
    <t xml:space="preserve"> Valstybės biudžeto lėšos</t>
  </si>
  <si>
    <t>Planuojamos gauti ES paramos lėšos</t>
  </si>
  <si>
    <t>Teikiamoms paslaugoms finansuoti</t>
  </si>
  <si>
    <t>Valstybės investicijų lėšos</t>
  </si>
  <si>
    <t>Paskolos</t>
  </si>
  <si>
    <t>ML</t>
  </si>
  <si>
    <t>Mokinio krepšeliui finansuoti</t>
  </si>
  <si>
    <t>W/E</t>
  </si>
  <si>
    <t>Projektų, finansuojamų iš ES lėšų, vykdymui</t>
  </si>
  <si>
    <t>Svalios progimnazijos ir Lėvens pagrindinės mokyklos stadionų įrengimas</t>
  </si>
  <si>
    <t xml:space="preserve">PATVIRTINTA </t>
  </si>
  <si>
    <t>Pasvalio rajono savivaldybės</t>
  </si>
  <si>
    <t xml:space="preserve"> tarybos 2023 m. vasario    d.</t>
  </si>
  <si>
    <t>3 priedas</t>
  </si>
  <si>
    <t xml:space="preserve"> sprendimas Nr. T1-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</si>
</sst>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(* #,##0.00_);_(* \(#,##0.00\);_(* &quot;-&quot;??_);_(@_)"/>
    <numFmt numFmtId="167" formatCode="0.000"/>
  </numFmts>
  <fonts count="18" x14ac:knownFonts="1">
    <font>
      <sz val="11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7"/>
      <name val="Times New Roman"/>
      <family val="1"/>
      <charset val="186"/>
    </font>
    <font>
      <b/>
      <sz val="7"/>
      <color theme="1"/>
      <name val="Times New Roman"/>
      <family val="1"/>
    </font>
    <font>
      <b/>
      <sz val="7"/>
      <name val="Times New Roman"/>
      <family val="1"/>
      <charset val="186"/>
    </font>
    <font>
      <sz val="11"/>
      <color rgb="FF7030A0"/>
      <name val="Calibri"/>
      <family val="2"/>
      <charset val="186"/>
      <scheme val="minor"/>
    </font>
    <font>
      <i/>
      <sz val="7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7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4" fillId="0" borderId="67" applyNumberFormat="0" applyFill="0" applyAlignment="0" applyProtection="0"/>
  </cellStyleXfs>
  <cellXfs count="47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0" xfId="1" applyFont="1" applyBorder="1" applyAlignment="1">
      <alignment horizontal="center" vertical="center" textRotation="90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0" fontId="8" fillId="0" borderId="0" xfId="0" applyFont="1"/>
    <xf numFmtId="49" fontId="7" fillId="3" borderId="27" xfId="1" applyNumberFormat="1" applyFont="1" applyFill="1" applyBorder="1" applyAlignment="1">
      <alignment horizontal="center" vertical="center"/>
    </xf>
    <xf numFmtId="49" fontId="7" fillId="4" borderId="29" xfId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30" xfId="1" applyNumberFormat="1" applyFont="1" applyFill="1" applyBorder="1" applyAlignment="1">
      <alignment horizontal="center" vertical="center"/>
    </xf>
    <xf numFmtId="49" fontId="7" fillId="4" borderId="31" xfId="1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4" borderId="9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left" vertical="center" wrapText="1"/>
    </xf>
    <xf numFmtId="49" fontId="5" fillId="6" borderId="9" xfId="2" applyNumberFormat="1" applyFont="1" applyFill="1" applyBorder="1" applyAlignment="1">
      <alignment horizontal="center" vertical="center" wrapText="1"/>
    </xf>
    <xf numFmtId="49" fontId="5" fillId="6" borderId="31" xfId="2" applyNumberFormat="1" applyFont="1" applyFill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center" vertical="center"/>
    </xf>
    <xf numFmtId="165" fontId="5" fillId="0" borderId="31" xfId="1" applyNumberFormat="1" applyFont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5" fontId="5" fillId="6" borderId="33" xfId="1" applyNumberFormat="1" applyFont="1" applyFill="1" applyBorder="1" applyAlignment="1">
      <alignment horizontal="center" vertical="center"/>
    </xf>
    <xf numFmtId="165" fontId="5" fillId="6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Border="1" applyAlignment="1">
      <alignment horizontal="left" vertical="center" wrapText="1"/>
    </xf>
    <xf numFmtId="1" fontId="5" fillId="6" borderId="31" xfId="3" applyNumberFormat="1" applyFont="1" applyFill="1" applyBorder="1" applyAlignment="1">
      <alignment horizontal="center" vertical="center"/>
    </xf>
    <xf numFmtId="1" fontId="5" fillId="6" borderId="34" xfId="3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7" fillId="3" borderId="20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49" fontId="7" fillId="5" borderId="20" xfId="1" applyNumberFormat="1" applyFont="1" applyFill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5" fillId="6" borderId="20" xfId="2" applyNumberFormat="1" applyFont="1" applyFill="1" applyBorder="1" applyAlignment="1">
      <alignment horizontal="center" vertical="center" wrapText="1"/>
    </xf>
    <xf numFmtId="49" fontId="5" fillId="6" borderId="35" xfId="2" applyNumberFormat="1" applyFont="1" applyFill="1" applyBorder="1" applyAlignment="1">
      <alignment horizontal="center" vertical="center" wrapText="1"/>
    </xf>
    <xf numFmtId="164" fontId="7" fillId="7" borderId="20" xfId="3" applyNumberFormat="1" applyFont="1" applyFill="1" applyBorder="1" applyAlignment="1">
      <alignment horizontal="center" vertical="center"/>
    </xf>
    <xf numFmtId="165" fontId="7" fillId="7" borderId="20" xfId="3" applyNumberFormat="1" applyFont="1" applyFill="1" applyBorder="1" applyAlignment="1">
      <alignment horizontal="center" vertical="center"/>
    </xf>
    <xf numFmtId="165" fontId="7" fillId="7" borderId="36" xfId="3" applyNumberFormat="1" applyFont="1" applyFill="1" applyBorder="1" applyAlignment="1">
      <alignment horizontal="center" vertical="center"/>
    </xf>
    <xf numFmtId="165" fontId="7" fillId="7" borderId="37" xfId="3" applyNumberFormat="1" applyFont="1" applyFill="1" applyBorder="1" applyAlignment="1">
      <alignment horizontal="center" vertical="center"/>
    </xf>
    <xf numFmtId="49" fontId="5" fillId="0" borderId="37" xfId="1" applyNumberFormat="1" applyFont="1" applyBorder="1" applyAlignment="1">
      <alignment vertical="center" wrapText="1"/>
    </xf>
    <xf numFmtId="1" fontId="5" fillId="6" borderId="20" xfId="3" applyNumberFormat="1" applyFont="1" applyFill="1" applyBorder="1" applyAlignment="1">
      <alignment vertical="center"/>
    </xf>
    <xf numFmtId="1" fontId="5" fillId="6" borderId="21" xfId="3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7" fillId="3" borderId="38" xfId="1" applyNumberFormat="1" applyFont="1" applyFill="1" applyBorder="1" applyAlignment="1">
      <alignment horizontal="center" vertical="center"/>
    </xf>
    <xf numFmtId="49" fontId="6" fillId="5" borderId="39" xfId="0" applyNumberFormat="1" applyFont="1" applyFill="1" applyBorder="1" applyAlignment="1">
      <alignment horizontal="center" vertical="center"/>
    </xf>
    <xf numFmtId="165" fontId="7" fillId="5" borderId="23" xfId="1" applyNumberFormat="1" applyFont="1" applyFill="1" applyBorder="1" applyAlignment="1">
      <alignment horizontal="center" vertical="center"/>
    </xf>
    <xf numFmtId="164" fontId="7" fillId="5" borderId="40" xfId="1" applyNumberFormat="1" applyFont="1" applyFill="1" applyBorder="1" applyAlignment="1">
      <alignment horizontal="center" vertical="center"/>
    </xf>
    <xf numFmtId="164" fontId="7" fillId="5" borderId="27" xfId="1" applyNumberFormat="1" applyFont="1" applyFill="1" applyBorder="1" applyAlignment="1">
      <alignment horizontal="center" vertical="center"/>
    </xf>
    <xf numFmtId="164" fontId="7" fillId="5" borderId="35" xfId="1" applyNumberFormat="1" applyFont="1" applyFill="1" applyBorder="1" applyAlignment="1">
      <alignment horizontal="center" vertical="center"/>
    </xf>
    <xf numFmtId="164" fontId="7" fillId="5" borderId="41" xfId="1" applyNumberFormat="1" applyFont="1" applyFill="1" applyBorder="1" applyAlignment="1">
      <alignment horizontal="center" vertical="center"/>
    </xf>
    <xf numFmtId="49" fontId="6" fillId="4" borderId="39" xfId="0" applyNumberFormat="1" applyFont="1" applyFill="1" applyBorder="1" applyAlignment="1">
      <alignment horizontal="center" vertical="center"/>
    </xf>
    <xf numFmtId="165" fontId="7" fillId="4" borderId="23" xfId="1" applyNumberFormat="1" applyFont="1" applyFill="1" applyBorder="1" applyAlignment="1">
      <alignment horizontal="center" vertical="center"/>
    </xf>
    <xf numFmtId="164" fontId="7" fillId="4" borderId="40" xfId="1" applyNumberFormat="1" applyFont="1" applyFill="1" applyBorder="1" applyAlignment="1">
      <alignment horizontal="center" vertical="center"/>
    </xf>
    <xf numFmtId="164" fontId="7" fillId="4" borderId="27" xfId="1" applyNumberFormat="1" applyFont="1" applyFill="1" applyBorder="1" applyAlignment="1">
      <alignment horizontal="center" vertical="center"/>
    </xf>
    <xf numFmtId="164" fontId="7" fillId="4" borderId="35" xfId="1" applyNumberFormat="1" applyFont="1" applyFill="1" applyBorder="1" applyAlignment="1">
      <alignment horizontal="center" vertical="center"/>
    </xf>
    <xf numFmtId="164" fontId="7" fillId="4" borderId="41" xfId="1" applyNumberFormat="1" applyFont="1" applyFill="1" applyBorder="1" applyAlignment="1">
      <alignment horizontal="center" vertical="center"/>
    </xf>
    <xf numFmtId="49" fontId="7" fillId="3" borderId="42" xfId="1" applyNumberFormat="1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49" fontId="7" fillId="3" borderId="43" xfId="1" applyNumberFormat="1" applyFont="1" applyFill="1" applyBorder="1" applyAlignment="1">
      <alignment horizontal="center" vertical="center"/>
    </xf>
    <xf numFmtId="49" fontId="7" fillId="4" borderId="43" xfId="1" applyNumberFormat="1" applyFont="1" applyFill="1" applyBorder="1" applyAlignment="1">
      <alignment horizontal="center" vertical="center"/>
    </xf>
    <xf numFmtId="49" fontId="7" fillId="5" borderId="43" xfId="1" applyNumberFormat="1" applyFont="1" applyFill="1" applyBorder="1" applyAlignment="1">
      <alignment horizontal="center" vertical="center"/>
    </xf>
    <xf numFmtId="49" fontId="7" fillId="0" borderId="43" xfId="1" applyNumberFormat="1" applyFont="1" applyBorder="1" applyAlignment="1">
      <alignment horizontal="center" vertical="center"/>
    </xf>
    <xf numFmtId="164" fontId="7" fillId="0" borderId="43" xfId="1" applyNumberFormat="1" applyFont="1" applyBorder="1" applyAlignment="1">
      <alignment horizontal="left" vertical="center" wrapText="1"/>
    </xf>
    <xf numFmtId="49" fontId="5" fillId="6" borderId="43" xfId="2" applyNumberFormat="1" applyFont="1" applyFill="1" applyBorder="1" applyAlignment="1">
      <alignment horizontal="center" vertical="center" wrapText="1"/>
    </xf>
    <xf numFmtId="164" fontId="5" fillId="6" borderId="43" xfId="1" applyNumberFormat="1" applyFont="1" applyFill="1" applyBorder="1" applyAlignment="1">
      <alignment horizontal="center" vertical="center"/>
    </xf>
    <xf numFmtId="165" fontId="5" fillId="0" borderId="43" xfId="1" applyNumberFormat="1" applyFont="1" applyBorder="1" applyAlignment="1">
      <alignment horizontal="center" vertical="center"/>
    </xf>
    <xf numFmtId="165" fontId="5" fillId="0" borderId="44" xfId="1" applyNumberFormat="1" applyFont="1" applyBorder="1" applyAlignment="1">
      <alignment horizontal="center" vertical="center"/>
    </xf>
    <xf numFmtId="165" fontId="5" fillId="6" borderId="45" xfId="1" applyNumberFormat="1" applyFont="1" applyFill="1" applyBorder="1" applyAlignment="1">
      <alignment horizontal="center" vertical="center"/>
    </xf>
    <xf numFmtId="165" fontId="5" fillId="6" borderId="44" xfId="1" applyNumberFormat="1" applyFont="1" applyFill="1" applyBorder="1" applyAlignment="1">
      <alignment horizontal="center" vertical="center"/>
    </xf>
    <xf numFmtId="49" fontId="5" fillId="0" borderId="45" xfId="1" applyNumberFormat="1" applyFont="1" applyBorder="1" applyAlignment="1">
      <alignment horizontal="left" vertical="center" wrapText="1"/>
    </xf>
    <xf numFmtId="1" fontId="5" fillId="6" borderId="43" xfId="3" applyNumberFormat="1" applyFont="1" applyFill="1" applyBorder="1" applyAlignment="1">
      <alignment horizontal="center" vertical="center"/>
    </xf>
    <xf numFmtId="1" fontId="5" fillId="6" borderId="44" xfId="3" applyNumberFormat="1" applyFont="1" applyFill="1" applyBorder="1" applyAlignment="1">
      <alignment horizontal="center" vertical="center"/>
    </xf>
    <xf numFmtId="0" fontId="0" fillId="0" borderId="14" xfId="0" applyBorder="1"/>
    <xf numFmtId="49" fontId="7" fillId="3" borderId="15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49" fontId="7" fillId="5" borderId="15" xfId="1" applyNumberFormat="1" applyFont="1" applyFill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164" fontId="9" fillId="0" borderId="46" xfId="1" applyNumberFormat="1" applyFont="1" applyBorder="1" applyAlignment="1">
      <alignment horizontal="left" vertical="center" wrapText="1"/>
    </xf>
    <xf numFmtId="49" fontId="5" fillId="6" borderId="15" xfId="2" applyNumberFormat="1" applyFont="1" applyFill="1" applyBorder="1" applyAlignment="1">
      <alignment horizontal="center" vertical="center" wrapText="1"/>
    </xf>
    <xf numFmtId="164" fontId="5" fillId="0" borderId="46" xfId="1" applyNumberFormat="1" applyFont="1" applyBorder="1" applyAlignment="1">
      <alignment horizontal="center" vertical="center"/>
    </xf>
    <xf numFmtId="165" fontId="5" fillId="0" borderId="46" xfId="1" applyNumberFormat="1" applyFont="1" applyBorder="1" applyAlignment="1">
      <alignment horizontal="center" vertical="center"/>
    </xf>
    <xf numFmtId="165" fontId="5" fillId="0" borderId="47" xfId="1" applyNumberFormat="1" applyFont="1" applyBorder="1" applyAlignment="1">
      <alignment horizontal="center" vertical="center"/>
    </xf>
    <xf numFmtId="165" fontId="5" fillId="6" borderId="48" xfId="1" applyNumberFormat="1" applyFont="1" applyFill="1" applyBorder="1" applyAlignment="1">
      <alignment horizontal="center" vertical="center"/>
    </xf>
    <xf numFmtId="165" fontId="5" fillId="6" borderId="49" xfId="1" applyNumberFormat="1" applyFont="1" applyFill="1" applyBorder="1" applyAlignment="1">
      <alignment horizontal="center" vertical="center"/>
    </xf>
    <xf numFmtId="49" fontId="5" fillId="0" borderId="48" xfId="1" applyNumberFormat="1" applyFont="1" applyBorder="1" applyAlignment="1">
      <alignment horizontal="left" vertical="center" wrapText="1"/>
    </xf>
    <xf numFmtId="1" fontId="5" fillId="6" borderId="46" xfId="3" applyNumberFormat="1" applyFont="1" applyFill="1" applyBorder="1" applyAlignment="1">
      <alignment horizontal="center" vertical="center"/>
    </xf>
    <xf numFmtId="1" fontId="5" fillId="6" borderId="49" xfId="3" applyNumberFormat="1" applyFont="1" applyFill="1" applyBorder="1" applyAlignment="1">
      <alignment horizontal="center" vertical="center"/>
    </xf>
    <xf numFmtId="164" fontId="9" fillId="0" borderId="50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65" fontId="5" fillId="6" borderId="51" xfId="1" applyNumberFormat="1" applyFont="1" applyFill="1" applyBorder="1" applyAlignment="1">
      <alignment horizontal="center" vertical="center"/>
    </xf>
    <xf numFmtId="165" fontId="5" fillId="6" borderId="16" xfId="1" applyNumberFormat="1" applyFont="1" applyFill="1" applyBorder="1" applyAlignment="1">
      <alignment horizontal="center" vertical="center"/>
    </xf>
    <xf numFmtId="1" fontId="5" fillId="6" borderId="54" xfId="3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vertical="center"/>
    </xf>
    <xf numFmtId="49" fontId="7" fillId="3" borderId="15" xfId="1" applyNumberFormat="1" applyFont="1" applyFill="1" applyBorder="1" applyAlignment="1">
      <alignment vertical="center"/>
    </xf>
    <xf numFmtId="49" fontId="7" fillId="4" borderId="15" xfId="1" applyNumberFormat="1" applyFont="1" applyFill="1" applyBorder="1" applyAlignment="1">
      <alignment vertical="center"/>
    </xf>
    <xf numFmtId="49" fontId="7" fillId="5" borderId="15" xfId="1" applyNumberFormat="1" applyFont="1" applyFill="1" applyBorder="1" applyAlignment="1">
      <alignment vertical="center"/>
    </xf>
    <xf numFmtId="49" fontId="7" fillId="8" borderId="15" xfId="1" applyNumberFormat="1" applyFont="1" applyFill="1" applyBorder="1" applyAlignment="1">
      <alignment vertical="center"/>
    </xf>
    <xf numFmtId="164" fontId="5" fillId="8" borderId="15" xfId="1" applyNumberFormat="1" applyFont="1" applyFill="1" applyBorder="1" applyAlignment="1">
      <alignment vertical="center" wrapText="1"/>
    </xf>
    <xf numFmtId="49" fontId="5" fillId="8" borderId="15" xfId="2" applyNumberFormat="1" applyFont="1" applyFill="1" applyBorder="1" applyAlignment="1">
      <alignment vertical="center" wrapText="1"/>
    </xf>
    <xf numFmtId="164" fontId="5" fillId="8" borderId="15" xfId="3" applyNumberFormat="1" applyFont="1" applyFill="1" applyBorder="1" applyAlignment="1">
      <alignment horizontal="center" vertical="center"/>
    </xf>
    <xf numFmtId="165" fontId="7" fillId="8" borderId="15" xfId="3" applyNumberFormat="1" applyFont="1" applyFill="1" applyBorder="1" applyAlignment="1">
      <alignment horizontal="center" vertical="center"/>
    </xf>
    <xf numFmtId="165" fontId="7" fillId="8" borderId="55" xfId="3" applyNumberFormat="1" applyFont="1" applyFill="1" applyBorder="1" applyAlignment="1">
      <alignment horizontal="center" vertical="center"/>
    </xf>
    <xf numFmtId="165" fontId="7" fillId="8" borderId="17" xfId="3" applyNumberFormat="1" applyFont="1" applyFill="1" applyBorder="1" applyAlignment="1">
      <alignment horizontal="center" vertical="center"/>
    </xf>
    <xf numFmtId="49" fontId="5" fillId="8" borderId="17" xfId="1" applyNumberFormat="1" applyFont="1" applyFill="1" applyBorder="1" applyAlignment="1">
      <alignment horizontal="left" vertical="center" wrapText="1"/>
    </xf>
    <xf numFmtId="1" fontId="5" fillId="8" borderId="15" xfId="3" applyNumberFormat="1" applyFont="1" applyFill="1" applyBorder="1" applyAlignment="1">
      <alignment horizontal="center" vertical="center"/>
    </xf>
    <xf numFmtId="1" fontId="5" fillId="8" borderId="16" xfId="3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vertical="center"/>
    </xf>
    <xf numFmtId="49" fontId="7" fillId="3" borderId="35" xfId="1" applyNumberFormat="1" applyFont="1" applyFill="1" applyBorder="1" applyAlignment="1">
      <alignment vertical="center"/>
    </xf>
    <xf numFmtId="49" fontId="7" fillId="4" borderId="35" xfId="1" applyNumberFormat="1" applyFont="1" applyFill="1" applyBorder="1" applyAlignment="1">
      <alignment vertical="center"/>
    </xf>
    <xf numFmtId="49" fontId="7" fillId="5" borderId="35" xfId="1" applyNumberFormat="1" applyFont="1" applyFill="1" applyBorder="1" applyAlignment="1">
      <alignment vertical="center"/>
    </xf>
    <xf numFmtId="49" fontId="7" fillId="0" borderId="35" xfId="1" applyNumberFormat="1" applyFont="1" applyBorder="1" applyAlignment="1">
      <alignment vertical="center"/>
    </xf>
    <xf numFmtId="164" fontId="5" fillId="6" borderId="35" xfId="1" applyNumberFormat="1" applyFont="1" applyFill="1" applyBorder="1" applyAlignment="1">
      <alignment vertical="center" wrapText="1"/>
    </xf>
    <xf numFmtId="49" fontId="5" fillId="6" borderId="35" xfId="2" applyNumberFormat="1" applyFont="1" applyFill="1" applyBorder="1" applyAlignment="1">
      <alignment vertical="center" wrapText="1"/>
    </xf>
    <xf numFmtId="164" fontId="7" fillId="7" borderId="35" xfId="3" applyNumberFormat="1" applyFont="1" applyFill="1" applyBorder="1" applyAlignment="1">
      <alignment horizontal="center" vertical="center"/>
    </xf>
    <xf numFmtId="165" fontId="7" fillId="7" borderId="35" xfId="3" applyNumberFormat="1" applyFont="1" applyFill="1" applyBorder="1" applyAlignment="1">
      <alignment horizontal="center" vertical="center"/>
    </xf>
    <xf numFmtId="164" fontId="5" fillId="0" borderId="23" xfId="1" applyNumberFormat="1" applyFont="1" applyBorder="1" applyAlignment="1">
      <alignment vertical="center" wrapText="1"/>
    </xf>
    <xf numFmtId="49" fontId="7" fillId="3" borderId="50" xfId="1" applyNumberFormat="1" applyFont="1" applyFill="1" applyBorder="1" applyAlignment="1">
      <alignment horizontal="center" vertical="center"/>
    </xf>
    <xf numFmtId="49" fontId="7" fillId="4" borderId="50" xfId="1" applyNumberFormat="1" applyFont="1" applyFill="1" applyBorder="1" applyAlignment="1">
      <alignment horizontal="center" vertical="center"/>
    </xf>
    <xf numFmtId="49" fontId="7" fillId="5" borderId="50" xfId="1" applyNumberFormat="1" applyFont="1" applyFill="1" applyBorder="1" applyAlignment="1">
      <alignment horizontal="center" vertical="center"/>
    </xf>
    <xf numFmtId="49" fontId="7" fillId="0" borderId="50" xfId="1" applyNumberFormat="1" applyFont="1" applyBorder="1" applyAlignment="1">
      <alignment horizontal="center" vertical="center"/>
    </xf>
    <xf numFmtId="49" fontId="5" fillId="6" borderId="50" xfId="2" applyNumberFormat="1" applyFont="1" applyFill="1" applyBorder="1" applyAlignment="1">
      <alignment horizontal="center" vertical="center" wrapText="1"/>
    </xf>
    <xf numFmtId="165" fontId="5" fillId="0" borderId="49" xfId="1" applyNumberFormat="1" applyFont="1" applyBorder="1" applyAlignment="1">
      <alignment horizontal="center" vertical="center"/>
    </xf>
    <xf numFmtId="165" fontId="5" fillId="6" borderId="56" xfId="1" applyNumberFormat="1" applyFont="1" applyFill="1" applyBorder="1" applyAlignment="1">
      <alignment horizontal="center" vertical="center"/>
    </xf>
    <xf numFmtId="164" fontId="5" fillId="0" borderId="7" xfId="1" applyNumberFormat="1" applyFont="1" applyBorder="1" applyAlignment="1">
      <alignment horizontal="left" vertical="center" wrapText="1"/>
    </xf>
    <xf numFmtId="1" fontId="5" fillId="6" borderId="43" xfId="3" applyNumberFormat="1" applyFont="1" applyFill="1" applyBorder="1" applyAlignment="1">
      <alignment vertical="center"/>
    </xf>
    <xf numFmtId="1" fontId="5" fillId="6" borderId="10" xfId="3" applyNumberFormat="1" applyFont="1" applyFill="1" applyBorder="1" applyAlignment="1">
      <alignment vertical="center"/>
    </xf>
    <xf numFmtId="165" fontId="5" fillId="6" borderId="55" xfId="1" applyNumberFormat="1" applyFont="1" applyFill="1" applyBorder="1" applyAlignment="1">
      <alignment horizontal="center" vertical="center"/>
    </xf>
    <xf numFmtId="49" fontId="5" fillId="8" borderId="45" xfId="1" applyNumberFormat="1" applyFont="1" applyFill="1" applyBorder="1" applyAlignment="1">
      <alignment horizontal="left" vertical="center" wrapText="1"/>
    </xf>
    <xf numFmtId="1" fontId="5" fillId="8" borderId="43" xfId="3" applyNumberFormat="1" applyFont="1" applyFill="1" applyBorder="1" applyAlignment="1">
      <alignment horizontal="center" vertical="center"/>
    </xf>
    <xf numFmtId="1" fontId="5" fillId="8" borderId="54" xfId="3" applyNumberFormat="1" applyFont="1" applyFill="1" applyBorder="1" applyAlignment="1">
      <alignment horizontal="center" vertical="center"/>
    </xf>
    <xf numFmtId="49" fontId="5" fillId="0" borderId="17" xfId="1" applyNumberFormat="1" applyFont="1" applyBorder="1" applyAlignment="1">
      <alignment vertical="center" wrapText="1"/>
    </xf>
    <xf numFmtId="1" fontId="5" fillId="6" borderId="15" xfId="3" applyNumberFormat="1" applyFont="1" applyFill="1" applyBorder="1" applyAlignment="1">
      <alignment horizontal="center" vertical="center"/>
    </xf>
    <xf numFmtId="1" fontId="5" fillId="6" borderId="55" xfId="3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64" fontId="5" fillId="6" borderId="9" xfId="1" applyNumberFormat="1" applyFont="1" applyFill="1" applyBorder="1" applyAlignment="1">
      <alignment horizontal="center" vertical="center"/>
    </xf>
    <xf numFmtId="165" fontId="5" fillId="0" borderId="9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horizontal="center" vertical="center"/>
    </xf>
    <xf numFmtId="165" fontId="5" fillId="6" borderId="57" xfId="1" applyNumberFormat="1" applyFont="1" applyFill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164" fontId="5" fillId="6" borderId="46" xfId="1" applyNumberFormat="1" applyFont="1" applyFill="1" applyBorder="1" applyAlignment="1">
      <alignment horizontal="center" vertical="center"/>
    </xf>
    <xf numFmtId="164" fontId="5" fillId="6" borderId="15" xfId="1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vertical="center"/>
    </xf>
    <xf numFmtId="165" fontId="7" fillId="8" borderId="16" xfId="3" applyNumberFormat="1" applyFont="1" applyFill="1" applyBorder="1" applyAlignment="1">
      <alignment horizontal="center" vertical="center"/>
    </xf>
    <xf numFmtId="165" fontId="7" fillId="8" borderId="51" xfId="3" applyNumberFormat="1" applyFont="1" applyFill="1" applyBorder="1" applyAlignment="1">
      <alignment horizontal="center" vertical="center"/>
    </xf>
    <xf numFmtId="164" fontId="5" fillId="6" borderId="20" xfId="1" applyNumberFormat="1" applyFont="1" applyFill="1" applyBorder="1" applyAlignment="1">
      <alignment horizontal="left" vertical="center" wrapText="1"/>
    </xf>
    <xf numFmtId="49" fontId="5" fillId="0" borderId="23" xfId="1" applyNumberFormat="1" applyFont="1" applyBorder="1" applyAlignment="1">
      <alignment vertical="center" wrapText="1"/>
    </xf>
    <xf numFmtId="1" fontId="5" fillId="6" borderId="35" xfId="3" applyNumberFormat="1" applyFont="1" applyFill="1" applyBorder="1" applyAlignment="1">
      <alignment vertical="center"/>
    </xf>
    <xf numFmtId="1" fontId="5" fillId="6" borderId="41" xfId="3" applyNumberFormat="1" applyFont="1" applyFill="1" applyBorder="1" applyAlignment="1">
      <alignment vertical="center"/>
    </xf>
    <xf numFmtId="164" fontId="5" fillId="0" borderId="9" xfId="1" applyNumberFormat="1" applyFont="1" applyBorder="1" applyAlignment="1">
      <alignment horizontal="center" vertical="center"/>
    </xf>
    <xf numFmtId="164" fontId="5" fillId="6" borderId="43" xfId="3" applyNumberFormat="1" applyFont="1" applyFill="1" applyBorder="1" applyAlignment="1">
      <alignment horizontal="center" vertical="center"/>
    </xf>
    <xf numFmtId="164" fontId="5" fillId="6" borderId="54" xfId="3" applyNumberFormat="1" applyFont="1" applyFill="1" applyBorder="1" applyAlignment="1">
      <alignment horizontal="center" vertical="center"/>
    </xf>
    <xf numFmtId="164" fontId="5" fillId="6" borderId="50" xfId="3" applyNumberFormat="1" applyFont="1" applyFill="1" applyBorder="1" applyAlignment="1">
      <alignment horizontal="center" vertical="center"/>
    </xf>
    <xf numFmtId="167" fontId="5" fillId="6" borderId="43" xfId="3" applyNumberFormat="1" applyFont="1" applyFill="1" applyBorder="1" applyAlignment="1">
      <alignment horizontal="center" vertical="center"/>
    </xf>
    <xf numFmtId="164" fontId="5" fillId="8" borderId="43" xfId="3" applyNumberFormat="1" applyFont="1" applyFill="1" applyBorder="1" applyAlignment="1">
      <alignment horizontal="center" vertical="center"/>
    </xf>
    <xf numFmtId="164" fontId="5" fillId="8" borderId="54" xfId="3" applyNumberFormat="1" applyFont="1" applyFill="1" applyBorder="1" applyAlignment="1">
      <alignment horizontal="center" vertical="center"/>
    </xf>
    <xf numFmtId="49" fontId="5" fillId="0" borderId="35" xfId="2" applyNumberFormat="1" applyFont="1" applyBorder="1" applyAlignment="1">
      <alignment horizontal="center" vertical="center" wrapText="1"/>
    </xf>
    <xf numFmtId="165" fontId="7" fillId="7" borderId="21" xfId="3" applyNumberFormat="1" applyFont="1" applyFill="1" applyBorder="1" applyAlignment="1">
      <alignment horizontal="center" vertical="center"/>
    </xf>
    <xf numFmtId="165" fontId="7" fillId="7" borderId="58" xfId="3" applyNumberFormat="1" applyFont="1" applyFill="1" applyBorder="1" applyAlignment="1">
      <alignment horizontal="center" vertical="center"/>
    </xf>
    <xf numFmtId="164" fontId="5" fillId="6" borderId="35" xfId="3" applyNumberFormat="1" applyFont="1" applyFill="1" applyBorder="1" applyAlignment="1">
      <alignment vertical="center"/>
    </xf>
    <xf numFmtId="164" fontId="5" fillId="6" borderId="41" xfId="3" applyNumberFormat="1" applyFont="1" applyFill="1" applyBorder="1" applyAlignment="1">
      <alignment vertical="center"/>
    </xf>
    <xf numFmtId="165" fontId="5" fillId="0" borderId="54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center" vertical="center"/>
    </xf>
    <xf numFmtId="164" fontId="5" fillId="8" borderId="16" xfId="3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164" fontId="5" fillId="6" borderId="50" xfId="1" applyNumberFormat="1" applyFont="1" applyFill="1" applyBorder="1" applyAlignment="1">
      <alignment horizontal="center" vertical="center"/>
    </xf>
    <xf numFmtId="165" fontId="5" fillId="0" borderId="50" xfId="1" applyNumberFormat="1" applyFont="1" applyBorder="1" applyAlignment="1">
      <alignment horizontal="center" vertical="center"/>
    </xf>
    <xf numFmtId="165" fontId="5" fillId="0" borderId="53" xfId="1" applyNumberFormat="1" applyFont="1" applyBorder="1" applyAlignment="1">
      <alignment horizontal="center" vertical="center"/>
    </xf>
    <xf numFmtId="165" fontId="5" fillId="6" borderId="59" xfId="1" applyNumberFormat="1" applyFont="1" applyFill="1" applyBorder="1" applyAlignment="1">
      <alignment horizontal="center" vertical="center"/>
    </xf>
    <xf numFmtId="165" fontId="5" fillId="6" borderId="60" xfId="1" applyNumberFormat="1" applyFont="1" applyFill="1" applyBorder="1" applyAlignment="1">
      <alignment horizontal="center" vertical="center"/>
    </xf>
    <xf numFmtId="49" fontId="5" fillId="0" borderId="17" xfId="1" applyNumberFormat="1" applyFont="1" applyBorder="1" applyAlignment="1">
      <alignment horizontal="left" vertical="center" wrapText="1"/>
    </xf>
    <xf numFmtId="164" fontId="5" fillId="6" borderId="15" xfId="3" applyNumberFormat="1" applyFont="1" applyFill="1" applyBorder="1" applyAlignment="1">
      <alignment horizontal="center" vertical="center"/>
    </xf>
    <xf numFmtId="164" fontId="5" fillId="6" borderId="16" xfId="3" applyNumberFormat="1" applyFont="1" applyFill="1" applyBorder="1" applyAlignment="1">
      <alignment horizontal="center" vertical="center"/>
    </xf>
    <xf numFmtId="165" fontId="5" fillId="6" borderId="10" xfId="1" applyNumberFormat="1" applyFont="1" applyFill="1" applyBorder="1" applyAlignment="1">
      <alignment horizontal="center" vertical="center"/>
    </xf>
    <xf numFmtId="49" fontId="5" fillId="0" borderId="57" xfId="1" applyNumberFormat="1" applyFont="1" applyBorder="1" applyAlignment="1">
      <alignment horizontal="left" vertical="center" wrapText="1"/>
    </xf>
    <xf numFmtId="49" fontId="5" fillId="0" borderId="56" xfId="1" applyNumberFormat="1" applyFont="1" applyBorder="1" applyAlignment="1">
      <alignment horizontal="left" vertical="center" wrapText="1"/>
    </xf>
    <xf numFmtId="165" fontId="5" fillId="0" borderId="51" xfId="1" applyNumberFormat="1" applyFont="1" applyBorder="1" applyAlignment="1">
      <alignment horizontal="center" vertical="center"/>
    </xf>
    <xf numFmtId="164" fontId="5" fillId="8" borderId="15" xfId="1" applyNumberFormat="1" applyFont="1" applyFill="1" applyBorder="1" applyAlignment="1">
      <alignment horizontal="left" vertical="center" wrapText="1"/>
    </xf>
    <xf numFmtId="49" fontId="5" fillId="8" borderId="51" xfId="1" applyNumberFormat="1" applyFont="1" applyFill="1" applyBorder="1" applyAlignment="1">
      <alignment horizontal="left" vertical="center" wrapText="1"/>
    </xf>
    <xf numFmtId="49" fontId="7" fillId="4" borderId="46" xfId="1" applyNumberFormat="1" applyFont="1" applyFill="1" applyBorder="1" applyAlignment="1">
      <alignment horizontal="center" vertical="center"/>
    </xf>
    <xf numFmtId="49" fontId="7" fillId="5" borderId="46" xfId="1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/>
    </xf>
    <xf numFmtId="49" fontId="5" fillId="0" borderId="51" xfId="1" applyNumberFormat="1" applyFont="1" applyBorder="1" applyAlignment="1">
      <alignment horizontal="left" vertical="center" wrapText="1"/>
    </xf>
    <xf numFmtId="1" fontId="5" fillId="6" borderId="16" xfId="3" applyNumberFormat="1" applyFont="1" applyFill="1" applyBorder="1" applyAlignment="1">
      <alignment horizontal="center" vertical="center"/>
    </xf>
    <xf numFmtId="164" fontId="5" fillId="0" borderId="15" xfId="3" applyNumberFormat="1" applyFont="1" applyFill="1" applyBorder="1" applyAlignment="1">
      <alignment horizontal="center" vertical="center"/>
    </xf>
    <xf numFmtId="165" fontId="5" fillId="0" borderId="15" xfId="3" applyNumberFormat="1" applyFont="1" applyFill="1" applyBorder="1" applyAlignment="1">
      <alignment horizontal="center" vertical="center"/>
    </xf>
    <xf numFmtId="165" fontId="5" fillId="0" borderId="16" xfId="3" applyNumberFormat="1" applyFont="1" applyFill="1" applyBorder="1" applyAlignment="1">
      <alignment horizontal="center" vertical="center"/>
    </xf>
    <xf numFmtId="165" fontId="7" fillId="7" borderId="41" xfId="3" applyNumberFormat="1" applyFont="1" applyFill="1" applyBorder="1" applyAlignment="1">
      <alignment horizontal="center" vertical="center"/>
    </xf>
    <xf numFmtId="49" fontId="5" fillId="0" borderId="38" xfId="1" applyNumberFormat="1" applyFont="1" applyBorder="1" applyAlignment="1">
      <alignment vertical="center" wrapText="1"/>
    </xf>
    <xf numFmtId="165" fontId="5" fillId="6" borderId="8" xfId="1" applyNumberFormat="1" applyFont="1" applyFill="1" applyBorder="1" applyAlignment="1">
      <alignment horizontal="center" vertical="center"/>
    </xf>
    <xf numFmtId="165" fontId="5" fillId="6" borderId="54" xfId="1" applyNumberFormat="1" applyFont="1" applyFill="1" applyBorder="1" applyAlignment="1">
      <alignment horizontal="center" vertical="center"/>
    </xf>
    <xf numFmtId="165" fontId="5" fillId="0" borderId="55" xfId="1" applyNumberFormat="1" applyFont="1" applyBorder="1" applyAlignment="1">
      <alignment horizontal="center" vertical="center"/>
    </xf>
    <xf numFmtId="165" fontId="5" fillId="0" borderId="48" xfId="1" applyNumberFormat="1" applyFont="1" applyBorder="1" applyAlignment="1">
      <alignment horizontal="center" vertical="center"/>
    </xf>
    <xf numFmtId="164" fontId="5" fillId="0" borderId="43" xfId="1" applyNumberFormat="1" applyFont="1" applyBorder="1" applyAlignment="1">
      <alignment horizontal="center" vertical="center"/>
    </xf>
    <xf numFmtId="165" fontId="5" fillId="6" borderId="47" xfId="1" applyNumberFormat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vertical="center"/>
    </xf>
    <xf numFmtId="49" fontId="7" fillId="5" borderId="46" xfId="1" applyNumberFormat="1" applyFont="1" applyFill="1" applyBorder="1" applyAlignment="1">
      <alignment vertical="center"/>
    </xf>
    <xf numFmtId="165" fontId="7" fillId="8" borderId="46" xfId="3" applyNumberFormat="1" applyFont="1" applyFill="1" applyBorder="1" applyAlignment="1">
      <alignment horizontal="center" vertical="center"/>
    </xf>
    <xf numFmtId="165" fontId="7" fillId="8" borderId="49" xfId="3" applyNumberFormat="1" applyFont="1" applyFill="1" applyBorder="1" applyAlignment="1">
      <alignment horizontal="center" vertical="center"/>
    </xf>
    <xf numFmtId="164" fontId="5" fillId="6" borderId="21" xfId="3" applyNumberFormat="1" applyFont="1" applyFill="1" applyBorder="1" applyAlignment="1">
      <alignment vertical="center"/>
    </xf>
    <xf numFmtId="164" fontId="7" fillId="4" borderId="23" xfId="1" applyNumberFormat="1" applyFont="1" applyFill="1" applyBorder="1" applyAlignment="1">
      <alignment horizontal="center" vertical="center"/>
    </xf>
    <xf numFmtId="164" fontId="7" fillId="4" borderId="38" xfId="1" applyNumberFormat="1" applyFont="1" applyFill="1" applyBorder="1" applyAlignment="1">
      <alignment horizontal="center" vertical="center"/>
    </xf>
    <xf numFmtId="49" fontId="7" fillId="3" borderId="29" xfId="1" applyNumberFormat="1" applyFont="1" applyFill="1" applyBorder="1" applyAlignment="1">
      <alignment horizontal="center" vertical="center"/>
    </xf>
    <xf numFmtId="49" fontId="6" fillId="3" borderId="39" xfId="0" applyNumberFormat="1" applyFont="1" applyFill="1" applyBorder="1" applyAlignment="1">
      <alignment horizontal="center" vertical="center"/>
    </xf>
    <xf numFmtId="165" fontId="7" fillId="3" borderId="23" xfId="1" applyNumberFormat="1" applyFont="1" applyFill="1" applyBorder="1" applyAlignment="1">
      <alignment horizontal="center" vertical="center"/>
    </xf>
    <xf numFmtId="164" fontId="7" fillId="3" borderId="40" xfId="1" applyNumberFormat="1" applyFont="1" applyFill="1" applyBorder="1" applyAlignment="1">
      <alignment horizontal="center" vertical="center"/>
    </xf>
    <xf numFmtId="164" fontId="7" fillId="3" borderId="27" xfId="1" applyNumberFormat="1" applyFont="1" applyFill="1" applyBorder="1" applyAlignment="1">
      <alignment horizontal="center" vertical="center"/>
    </xf>
    <xf numFmtId="164" fontId="7" fillId="3" borderId="35" xfId="1" applyNumberFormat="1" applyFont="1" applyFill="1" applyBorder="1" applyAlignment="1">
      <alignment horizontal="center" vertical="center"/>
    </xf>
    <xf numFmtId="164" fontId="7" fillId="3" borderId="41" xfId="1" applyNumberFormat="1" applyFont="1" applyFill="1" applyBorder="1" applyAlignment="1">
      <alignment horizontal="center" vertical="center"/>
    </xf>
    <xf numFmtId="1" fontId="5" fillId="0" borderId="9" xfId="3" applyNumberFormat="1" applyFont="1" applyFill="1" applyBorder="1" applyAlignment="1">
      <alignment horizontal="center" vertical="center"/>
    </xf>
    <xf numFmtId="1" fontId="5" fillId="0" borderId="10" xfId="3" applyNumberFormat="1" applyFont="1" applyFill="1" applyBorder="1" applyAlignment="1">
      <alignment horizontal="center" vertical="center"/>
    </xf>
    <xf numFmtId="1" fontId="5" fillId="0" borderId="43" xfId="3" applyNumberFormat="1" applyFont="1" applyFill="1" applyBorder="1" applyAlignment="1">
      <alignment horizontal="center" vertical="center"/>
    </xf>
    <xf numFmtId="1" fontId="5" fillId="0" borderId="50" xfId="3" applyNumberFormat="1" applyFont="1" applyFill="1" applyBorder="1" applyAlignment="1">
      <alignment horizontal="center" vertical="center"/>
    </xf>
    <xf numFmtId="1" fontId="5" fillId="0" borderId="20" xfId="3" applyNumberFormat="1" applyFont="1" applyFill="1" applyBorder="1" applyAlignment="1">
      <alignment horizontal="center" vertical="center"/>
    </xf>
    <xf numFmtId="1" fontId="5" fillId="0" borderId="21" xfId="3" applyNumberFormat="1" applyFont="1" applyFill="1" applyBorder="1" applyAlignment="1">
      <alignment horizontal="center" vertical="center"/>
    </xf>
    <xf numFmtId="165" fontId="5" fillId="6" borderId="61" xfId="1" applyNumberFormat="1" applyFont="1" applyFill="1" applyBorder="1" applyAlignment="1">
      <alignment horizontal="center" vertical="center"/>
    </xf>
    <xf numFmtId="164" fontId="5" fillId="0" borderId="51" xfId="1" applyNumberFormat="1" applyFont="1" applyBorder="1" applyAlignment="1">
      <alignment horizontal="left" vertical="center" wrapText="1"/>
    </xf>
    <xf numFmtId="1" fontId="5" fillId="0" borderId="15" xfId="3" applyNumberFormat="1" applyFont="1" applyFill="1" applyBorder="1" applyAlignment="1">
      <alignment horizontal="center" vertical="center"/>
    </xf>
    <xf numFmtId="1" fontId="5" fillId="0" borderId="16" xfId="3" applyNumberFormat="1" applyFont="1" applyFill="1" applyBorder="1" applyAlignment="1">
      <alignment horizontal="center" vertical="center"/>
    </xf>
    <xf numFmtId="49" fontId="7" fillId="0" borderId="15" xfId="1" applyNumberFormat="1" applyFont="1" applyBorder="1" applyAlignment="1">
      <alignment vertical="center"/>
    </xf>
    <xf numFmtId="164" fontId="11" fillId="6" borderId="15" xfId="1" applyNumberFormat="1" applyFont="1" applyFill="1" applyBorder="1" applyAlignment="1">
      <alignment vertical="center" wrapText="1"/>
    </xf>
    <xf numFmtId="164" fontId="9" fillId="6" borderId="15" xfId="1" applyNumberFormat="1" applyFont="1" applyFill="1" applyBorder="1" applyAlignment="1">
      <alignment vertical="center" wrapText="1"/>
    </xf>
    <xf numFmtId="1" fontId="5" fillId="0" borderId="46" xfId="3" applyNumberFormat="1" applyFont="1" applyFill="1" applyBorder="1" applyAlignment="1">
      <alignment horizontal="center" vertical="center"/>
    </xf>
    <xf numFmtId="1" fontId="5" fillId="0" borderId="49" xfId="3" applyNumberFormat="1" applyFont="1" applyFill="1" applyBorder="1" applyAlignment="1">
      <alignment horizontal="center" vertical="center"/>
    </xf>
    <xf numFmtId="49" fontId="7" fillId="3" borderId="37" xfId="1" applyNumberFormat="1" applyFont="1" applyFill="1" applyBorder="1" applyAlignment="1">
      <alignment vertical="center"/>
    </xf>
    <xf numFmtId="49" fontId="7" fillId="4" borderId="20" xfId="1" applyNumberFormat="1" applyFont="1" applyFill="1" applyBorder="1" applyAlignment="1">
      <alignment vertical="center"/>
    </xf>
    <xf numFmtId="49" fontId="7" fillId="5" borderId="20" xfId="1" applyNumberFormat="1" applyFont="1" applyFill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5" fillId="6" borderId="20" xfId="2" applyNumberFormat="1" applyFont="1" applyFill="1" applyBorder="1" applyAlignment="1">
      <alignment vertical="center" wrapText="1"/>
    </xf>
    <xf numFmtId="49" fontId="5" fillId="6" borderId="9" xfId="2" applyNumberFormat="1" applyFont="1" applyFill="1" applyBorder="1" applyAlignment="1">
      <alignment vertical="center" wrapText="1"/>
    </xf>
    <xf numFmtId="49" fontId="7" fillId="3" borderId="31" xfId="1" applyNumberFormat="1" applyFont="1" applyFill="1" applyBorder="1" applyAlignment="1">
      <alignment horizontal="center" vertical="center"/>
    </xf>
    <xf numFmtId="49" fontId="7" fillId="5" borderId="31" xfId="1" applyNumberFormat="1" applyFont="1" applyFill="1" applyBorder="1" applyAlignment="1">
      <alignment horizontal="center" vertical="center"/>
    </xf>
    <xf numFmtId="49" fontId="7" fillId="0" borderId="31" xfId="1" applyNumberFormat="1" applyFont="1" applyBorder="1" applyAlignment="1">
      <alignment horizontal="center" vertical="center"/>
    </xf>
    <xf numFmtId="164" fontId="7" fillId="6" borderId="31" xfId="1" applyNumberFormat="1" applyFont="1" applyFill="1" applyBorder="1" applyAlignment="1">
      <alignment horizontal="left" vertical="center" wrapText="1"/>
    </xf>
    <xf numFmtId="165" fontId="5" fillId="0" borderId="34" xfId="1" applyNumberFormat="1" applyFont="1" applyBorder="1" applyAlignment="1">
      <alignment horizontal="center" vertical="center"/>
    </xf>
    <xf numFmtId="165" fontId="7" fillId="7" borderId="38" xfId="3" applyNumberFormat="1" applyFont="1" applyFill="1" applyBorder="1" applyAlignment="1">
      <alignment horizontal="center" vertical="center"/>
    </xf>
    <xf numFmtId="164" fontId="5" fillId="0" borderId="46" xfId="3" applyNumberFormat="1" applyFont="1" applyFill="1" applyBorder="1" applyAlignment="1">
      <alignment horizontal="center" vertical="center"/>
    </xf>
    <xf numFmtId="164" fontId="5" fillId="0" borderId="49" xfId="3" applyNumberFormat="1" applyFont="1" applyFill="1" applyBorder="1" applyAlignment="1">
      <alignment horizontal="center" vertical="center"/>
    </xf>
    <xf numFmtId="49" fontId="5" fillId="8" borderId="52" xfId="1" applyNumberFormat="1" applyFont="1" applyFill="1" applyBorder="1" applyAlignment="1">
      <alignment horizontal="left" vertical="center" wrapText="1"/>
    </xf>
    <xf numFmtId="164" fontId="5" fillId="8" borderId="50" xfId="3" applyNumberFormat="1" applyFont="1" applyFill="1" applyBorder="1" applyAlignment="1">
      <alignment horizontal="center" vertical="center"/>
    </xf>
    <xf numFmtId="164" fontId="5" fillId="8" borderId="53" xfId="3" applyNumberFormat="1" applyFont="1" applyFill="1" applyBorder="1" applyAlignment="1">
      <alignment horizontal="center" vertical="center"/>
    </xf>
    <xf numFmtId="49" fontId="7" fillId="3" borderId="20" xfId="1" applyNumberFormat="1" applyFont="1" applyFill="1" applyBorder="1" applyAlignment="1">
      <alignment vertical="center"/>
    </xf>
    <xf numFmtId="49" fontId="7" fillId="3" borderId="9" xfId="1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7" fillId="3" borderId="29" xfId="1" applyNumberFormat="1" applyFont="1" applyFill="1" applyBorder="1" applyAlignment="1">
      <alignment horizontal="center" vertical="center" wrapText="1"/>
    </xf>
    <xf numFmtId="49" fontId="7" fillId="3" borderId="35" xfId="1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 wrapText="1"/>
    </xf>
    <xf numFmtId="49" fontId="7" fillId="3" borderId="35" xfId="1" applyNumberFormat="1" applyFont="1" applyFill="1" applyBorder="1" applyAlignment="1">
      <alignment horizontal="center" vertical="center" wrapText="1"/>
    </xf>
    <xf numFmtId="49" fontId="7" fillId="3" borderId="50" xfId="1" applyNumberFormat="1" applyFont="1" applyFill="1" applyBorder="1" applyAlignment="1">
      <alignment vertical="center"/>
    </xf>
    <xf numFmtId="49" fontId="7" fillId="3" borderId="43" xfId="1" applyNumberFormat="1" applyFont="1" applyFill="1" applyBorder="1" applyAlignment="1">
      <alignment vertical="center"/>
    </xf>
    <xf numFmtId="49" fontId="6" fillId="2" borderId="46" xfId="0" applyNumberFormat="1" applyFont="1" applyFill="1" applyBorder="1" applyAlignment="1">
      <alignment vertical="center"/>
    </xf>
    <xf numFmtId="49" fontId="6" fillId="2" borderId="50" xfId="0" applyNumberFormat="1" applyFont="1" applyFill="1" applyBorder="1" applyAlignment="1">
      <alignment vertical="center"/>
    </xf>
    <xf numFmtId="49" fontId="6" fillId="2" borderId="43" xfId="0" applyNumberFormat="1" applyFont="1" applyFill="1" applyBorder="1" applyAlignment="1">
      <alignment vertical="center"/>
    </xf>
    <xf numFmtId="49" fontId="6" fillId="2" borderId="48" xfId="0" applyNumberFormat="1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1" fontId="5" fillId="6" borderId="10" xfId="3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vertical="center"/>
    </xf>
    <xf numFmtId="49" fontId="6" fillId="2" borderId="23" xfId="0" applyNumberFormat="1" applyFont="1" applyFill="1" applyBorder="1" applyAlignment="1">
      <alignment horizontal="center" vertical="center"/>
    </xf>
    <xf numFmtId="0" fontId="10" fillId="0" borderId="46" xfId="0" applyFont="1" applyBorder="1"/>
    <xf numFmtId="1" fontId="5" fillId="0" borderId="35" xfId="3" applyNumberFormat="1" applyFont="1" applyFill="1" applyBorder="1" applyAlignment="1">
      <alignment horizontal="center" vertical="center"/>
    </xf>
    <xf numFmtId="1" fontId="5" fillId="0" borderId="41" xfId="3" applyNumberFormat="1" applyFont="1" applyFill="1" applyBorder="1" applyAlignment="1">
      <alignment horizontal="center" vertical="center"/>
    </xf>
    <xf numFmtId="164" fontId="9" fillId="0" borderId="15" xfId="1" applyNumberFormat="1" applyFont="1" applyBorder="1" applyAlignment="1">
      <alignment vertical="center" wrapText="1"/>
    </xf>
    <xf numFmtId="49" fontId="6" fillId="2" borderId="66" xfId="0" applyNumberFormat="1" applyFont="1" applyFill="1" applyBorder="1" applyAlignment="1">
      <alignment vertical="center"/>
    </xf>
    <xf numFmtId="164" fontId="5" fillId="0" borderId="20" xfId="1" applyNumberFormat="1" applyFont="1" applyBorder="1" applyAlignment="1">
      <alignment vertical="center" wrapText="1"/>
    </xf>
    <xf numFmtId="164" fontId="7" fillId="7" borderId="38" xfId="3" applyNumberFormat="1" applyFont="1" applyFill="1" applyBorder="1" applyAlignment="1">
      <alignment horizontal="center" vertical="center"/>
    </xf>
    <xf numFmtId="49" fontId="5" fillId="0" borderId="52" xfId="1" applyNumberFormat="1" applyFont="1" applyBorder="1" applyAlignment="1">
      <alignment vertical="center" wrapText="1"/>
    </xf>
    <xf numFmtId="49" fontId="6" fillId="2" borderId="52" xfId="0" applyNumberFormat="1" applyFont="1" applyFill="1" applyBorder="1" applyAlignment="1">
      <alignment horizontal="center" vertical="center"/>
    </xf>
    <xf numFmtId="164" fontId="9" fillId="6" borderId="46" xfId="1" applyNumberFormat="1" applyFont="1" applyFill="1" applyBorder="1" applyAlignment="1">
      <alignment horizontal="left" vertical="center" wrapText="1"/>
    </xf>
    <xf numFmtId="164" fontId="7" fillId="0" borderId="9" xfId="1" applyNumberFormat="1" applyFont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3" borderId="8" xfId="1" applyNumberFormat="1" applyFont="1" applyFill="1" applyBorder="1" applyAlignment="1">
      <alignment horizontal="center" vertical="center"/>
    </xf>
    <xf numFmtId="49" fontId="7" fillId="4" borderId="46" xfId="1" applyNumberFormat="1" applyFont="1" applyFill="1" applyBorder="1" applyAlignment="1">
      <alignment vertical="center"/>
    </xf>
    <xf numFmtId="49" fontId="7" fillId="8" borderId="46" xfId="1" applyNumberFormat="1" applyFont="1" applyFill="1" applyBorder="1" applyAlignment="1">
      <alignment vertical="center"/>
    </xf>
    <xf numFmtId="164" fontId="5" fillId="8" borderId="46" xfId="1" applyNumberFormat="1" applyFont="1" applyFill="1" applyBorder="1" applyAlignment="1">
      <alignment vertical="center" wrapText="1"/>
    </xf>
    <xf numFmtId="49" fontId="5" fillId="8" borderId="46" xfId="2" applyNumberFormat="1" applyFont="1" applyFill="1" applyBorder="1" applyAlignment="1">
      <alignment vertical="center" wrapText="1"/>
    </xf>
    <xf numFmtId="164" fontId="5" fillId="8" borderId="46" xfId="3" applyNumberFormat="1" applyFont="1" applyFill="1" applyBorder="1" applyAlignment="1">
      <alignment horizontal="center" vertical="center"/>
    </xf>
    <xf numFmtId="165" fontId="7" fillId="8" borderId="56" xfId="3" applyNumberFormat="1" applyFont="1" applyFill="1" applyBorder="1" applyAlignment="1">
      <alignment horizontal="center" vertical="center"/>
    </xf>
    <xf numFmtId="165" fontId="7" fillId="0" borderId="46" xfId="3" applyNumberFormat="1" applyFont="1" applyFill="1" applyBorder="1" applyAlignment="1">
      <alignment horizontal="center" vertical="center"/>
    </xf>
    <xf numFmtId="165" fontId="7" fillId="0" borderId="56" xfId="3" applyNumberFormat="1" applyFont="1" applyFill="1" applyBorder="1" applyAlignment="1">
      <alignment horizontal="center" vertical="center"/>
    </xf>
    <xf numFmtId="165" fontId="7" fillId="0" borderId="49" xfId="3" applyNumberFormat="1" applyFont="1" applyFill="1" applyBorder="1" applyAlignment="1">
      <alignment horizontal="center" vertical="center"/>
    </xf>
    <xf numFmtId="165" fontId="5" fillId="0" borderId="49" xfId="3" applyNumberFormat="1" applyFont="1" applyFill="1" applyBorder="1" applyAlignment="1">
      <alignment horizontal="center" vertical="center"/>
    </xf>
    <xf numFmtId="165" fontId="5" fillId="0" borderId="46" xfId="3" applyNumberFormat="1" applyFont="1" applyFill="1" applyBorder="1" applyAlignment="1">
      <alignment horizontal="center" vertical="center"/>
    </xf>
    <xf numFmtId="164" fontId="5" fillId="8" borderId="46" xfId="1" applyNumberFormat="1" applyFont="1" applyFill="1" applyBorder="1" applyAlignment="1">
      <alignment horizontal="left" vertical="center" wrapText="1"/>
    </xf>
    <xf numFmtId="165" fontId="7" fillId="0" borderId="15" xfId="3" applyNumberFormat="1" applyFont="1" applyFill="1" applyBorder="1" applyAlignment="1">
      <alignment horizontal="center" vertical="center"/>
    </xf>
    <xf numFmtId="165" fontId="5" fillId="0" borderId="51" xfId="3" applyNumberFormat="1" applyFont="1" applyFill="1" applyBorder="1" applyAlignment="1">
      <alignment horizontal="center" vertical="center"/>
    </xf>
    <xf numFmtId="165" fontId="7" fillId="0" borderId="51" xfId="3" applyNumberFormat="1" applyFont="1" applyFill="1" applyBorder="1" applyAlignment="1">
      <alignment horizontal="center" vertical="center"/>
    </xf>
    <xf numFmtId="165" fontId="7" fillId="0" borderId="16" xfId="3" applyNumberFormat="1" applyFont="1" applyFill="1" applyBorder="1" applyAlignment="1">
      <alignment horizontal="center" vertical="center"/>
    </xf>
    <xf numFmtId="0" fontId="15" fillId="0" borderId="24" xfId="0" applyFont="1" applyBorder="1"/>
    <xf numFmtId="0" fontId="15" fillId="0" borderId="26" xfId="0" applyFont="1" applyBorder="1"/>
    <xf numFmtId="0" fontId="15" fillId="0" borderId="68" xfId="0" applyFont="1" applyBorder="1"/>
    <xf numFmtId="0" fontId="0" fillId="0" borderId="69" xfId="0" applyBorder="1"/>
    <xf numFmtId="0" fontId="15" fillId="0" borderId="13" xfId="0" applyFont="1" applyBorder="1"/>
    <xf numFmtId="0" fontId="0" fillId="0" borderId="62" xfId="0" applyBorder="1"/>
    <xf numFmtId="0" fontId="15" fillId="0" borderId="70" xfId="0" applyFont="1" applyBorder="1"/>
    <xf numFmtId="0" fontId="0" fillId="0" borderId="71" xfId="0" applyBorder="1"/>
    <xf numFmtId="49" fontId="5" fillId="0" borderId="46" xfId="2" applyNumberFormat="1" applyFont="1" applyBorder="1" applyAlignment="1">
      <alignment horizontal="center" vertical="center" wrapText="1"/>
    </xf>
    <xf numFmtId="49" fontId="5" fillId="0" borderId="50" xfId="2" applyNumberFormat="1" applyFont="1" applyBorder="1" applyAlignment="1">
      <alignment horizontal="center" vertical="center" wrapText="1"/>
    </xf>
    <xf numFmtId="49" fontId="5" fillId="0" borderId="56" xfId="1" applyNumberFormat="1" applyFont="1" applyBorder="1" applyAlignment="1">
      <alignment horizontal="center" vertical="center" wrapText="1"/>
    </xf>
    <xf numFmtId="49" fontId="5" fillId="0" borderId="59" xfId="1" applyNumberFormat="1" applyFont="1" applyBorder="1" applyAlignment="1">
      <alignment horizontal="center" vertical="center" wrapText="1"/>
    </xf>
    <xf numFmtId="1" fontId="5" fillId="0" borderId="46" xfId="3" applyNumberFormat="1" applyFont="1" applyFill="1" applyBorder="1" applyAlignment="1">
      <alignment horizontal="center" vertical="center"/>
    </xf>
    <xf numFmtId="1" fontId="5" fillId="0" borderId="50" xfId="3" applyNumberFormat="1" applyFont="1" applyFill="1" applyBorder="1" applyAlignment="1">
      <alignment horizontal="center" vertical="center"/>
    </xf>
    <xf numFmtId="1" fontId="5" fillId="0" borderId="49" xfId="3" applyNumberFormat="1" applyFont="1" applyFill="1" applyBorder="1" applyAlignment="1">
      <alignment horizontal="center" vertical="center"/>
    </xf>
    <xf numFmtId="1" fontId="5" fillId="0" borderId="53" xfId="3" applyNumberFormat="1" applyFont="1" applyFill="1" applyBorder="1" applyAlignment="1">
      <alignment horizontal="center" vertical="center"/>
    </xf>
    <xf numFmtId="49" fontId="5" fillId="0" borderId="43" xfId="2" applyNumberFormat="1" applyFont="1" applyBorder="1" applyAlignment="1">
      <alignment horizontal="center" vertical="center" wrapText="1"/>
    </xf>
    <xf numFmtId="49" fontId="5" fillId="6" borderId="15" xfId="2" applyNumberFormat="1" applyFont="1" applyFill="1" applyBorder="1" applyAlignment="1">
      <alignment horizontal="center" vertical="center" wrapText="1"/>
    </xf>
    <xf numFmtId="49" fontId="5" fillId="0" borderId="48" xfId="1" applyNumberFormat="1" applyFont="1" applyBorder="1" applyAlignment="1">
      <alignment horizontal="left" vertical="center" wrapText="1"/>
    </xf>
    <xf numFmtId="49" fontId="5" fillId="0" borderId="52" xfId="1" applyNumberFormat="1" applyFont="1" applyBorder="1" applyAlignment="1">
      <alignment horizontal="left" vertical="center" wrapText="1"/>
    </xf>
    <xf numFmtId="49" fontId="5" fillId="0" borderId="45" xfId="1" applyNumberFormat="1" applyFont="1" applyBorder="1" applyAlignment="1">
      <alignment horizontal="left" vertical="center" wrapText="1"/>
    </xf>
    <xf numFmtId="167" fontId="5" fillId="6" borderId="46" xfId="3" applyNumberFormat="1" applyFont="1" applyFill="1" applyBorder="1" applyAlignment="1">
      <alignment horizontal="center" vertical="center"/>
    </xf>
    <xf numFmtId="167" fontId="5" fillId="6" borderId="50" xfId="3" applyNumberFormat="1" applyFont="1" applyFill="1" applyBorder="1" applyAlignment="1">
      <alignment horizontal="center" vertical="center"/>
    </xf>
    <xf numFmtId="167" fontId="5" fillId="6" borderId="43" xfId="3" applyNumberFormat="1" applyFont="1" applyFill="1" applyBorder="1" applyAlignment="1">
      <alignment horizontal="center" vertical="center"/>
    </xf>
    <xf numFmtId="164" fontId="5" fillId="6" borderId="46" xfId="3" applyNumberFormat="1" applyFont="1" applyFill="1" applyBorder="1" applyAlignment="1">
      <alignment horizontal="center" vertical="center"/>
    </xf>
    <xf numFmtId="164" fontId="5" fillId="6" borderId="50" xfId="3" applyNumberFormat="1" applyFont="1" applyFill="1" applyBorder="1" applyAlignment="1">
      <alignment horizontal="center" vertical="center"/>
    </xf>
    <xf numFmtId="164" fontId="5" fillId="6" borderId="43" xfId="3" applyNumberFormat="1" applyFont="1" applyFill="1" applyBorder="1" applyAlignment="1">
      <alignment horizontal="center" vertical="center"/>
    </xf>
    <xf numFmtId="49" fontId="5" fillId="0" borderId="56" xfId="1" applyNumberFormat="1" applyFont="1" applyBorder="1" applyAlignment="1">
      <alignment horizontal="left" vertical="center" wrapText="1"/>
    </xf>
    <xf numFmtId="49" fontId="5" fillId="0" borderId="59" xfId="1" applyNumberFormat="1" applyFont="1" applyBorder="1" applyAlignment="1">
      <alignment horizontal="left" vertical="center" wrapText="1"/>
    </xf>
    <xf numFmtId="49" fontId="7" fillId="4" borderId="46" xfId="1" applyNumberFormat="1" applyFont="1" applyFill="1" applyBorder="1" applyAlignment="1">
      <alignment horizontal="center" vertical="center"/>
    </xf>
    <xf numFmtId="49" fontId="7" fillId="4" borderId="50" xfId="1" applyNumberFormat="1" applyFont="1" applyFill="1" applyBorder="1" applyAlignment="1">
      <alignment horizontal="center" vertical="center"/>
    </xf>
    <xf numFmtId="49" fontId="7" fillId="4" borderId="43" xfId="1" applyNumberFormat="1" applyFont="1" applyFill="1" applyBorder="1" applyAlignment="1">
      <alignment horizontal="center" vertical="center"/>
    </xf>
    <xf numFmtId="49" fontId="7" fillId="5" borderId="46" xfId="1" applyNumberFormat="1" applyFont="1" applyFill="1" applyBorder="1" applyAlignment="1">
      <alignment horizontal="center" vertical="center"/>
    </xf>
    <xf numFmtId="49" fontId="7" fillId="5" borderId="50" xfId="1" applyNumberFormat="1" applyFont="1" applyFill="1" applyBorder="1" applyAlignment="1">
      <alignment horizontal="center" vertical="center"/>
    </xf>
    <xf numFmtId="49" fontId="7" fillId="5" borderId="43" xfId="1" applyNumberFormat="1" applyFont="1" applyFill="1" applyBorder="1" applyAlignment="1">
      <alignment horizontal="center" vertical="center"/>
    </xf>
    <xf numFmtId="49" fontId="7" fillId="8" borderId="46" xfId="1" applyNumberFormat="1" applyFont="1" applyFill="1" applyBorder="1" applyAlignment="1">
      <alignment horizontal="center" vertical="center"/>
    </xf>
    <xf numFmtId="49" fontId="7" fillId="8" borderId="50" xfId="1" applyNumberFormat="1" applyFont="1" applyFill="1" applyBorder="1" applyAlignment="1">
      <alignment horizontal="center" vertical="center"/>
    </xf>
    <xf numFmtId="49" fontId="7" fillId="8" borderId="43" xfId="1" applyNumberFormat="1" applyFont="1" applyFill="1" applyBorder="1" applyAlignment="1">
      <alignment horizontal="center" vertical="center"/>
    </xf>
    <xf numFmtId="49" fontId="5" fillId="0" borderId="48" xfId="1" applyNumberFormat="1" applyFont="1" applyBorder="1" applyAlignment="1">
      <alignment horizontal="center" vertical="center" wrapText="1"/>
    </xf>
    <xf numFmtId="49" fontId="5" fillId="0" borderId="52" xfId="1" applyNumberFormat="1" applyFont="1" applyBorder="1" applyAlignment="1">
      <alignment horizontal="center" vertical="center" wrapText="1"/>
    </xf>
    <xf numFmtId="164" fontId="5" fillId="0" borderId="46" xfId="3" applyNumberFormat="1" applyFont="1" applyFill="1" applyBorder="1" applyAlignment="1">
      <alignment horizontal="center" vertical="center"/>
    </xf>
    <xf numFmtId="164" fontId="5" fillId="0" borderId="50" xfId="3" applyNumberFormat="1" applyFont="1" applyFill="1" applyBorder="1" applyAlignment="1">
      <alignment horizontal="center" vertical="center"/>
    </xf>
    <xf numFmtId="164" fontId="5" fillId="0" borderId="43" xfId="3" applyNumberFormat="1" applyFont="1" applyFill="1" applyBorder="1" applyAlignment="1">
      <alignment horizontal="center" vertical="center"/>
    </xf>
    <xf numFmtId="164" fontId="7" fillId="5" borderId="28" xfId="1" applyNumberFormat="1" applyFont="1" applyFill="1" applyBorder="1" applyAlignment="1">
      <alignment horizontal="right" vertical="center"/>
    </xf>
    <xf numFmtId="164" fontId="7" fillId="5" borderId="25" xfId="1" applyNumberFormat="1" applyFont="1" applyFill="1" applyBorder="1" applyAlignment="1">
      <alignment horizontal="right" vertical="center"/>
    </xf>
    <xf numFmtId="164" fontId="7" fillId="5" borderId="27" xfId="1" applyNumberFormat="1" applyFont="1" applyFill="1" applyBorder="1" applyAlignment="1">
      <alignment horizontal="right" vertical="center"/>
    </xf>
    <xf numFmtId="164" fontId="7" fillId="5" borderId="28" xfId="1" applyNumberFormat="1" applyFont="1" applyFill="1" applyBorder="1" applyAlignment="1">
      <alignment horizontal="left" vertical="center" wrapText="1"/>
    </xf>
    <xf numFmtId="164" fontId="7" fillId="5" borderId="25" xfId="1" applyNumberFormat="1" applyFont="1" applyFill="1" applyBorder="1" applyAlignment="1">
      <alignment horizontal="left" vertical="center" wrapText="1"/>
    </xf>
    <xf numFmtId="164" fontId="7" fillId="5" borderId="26" xfId="1" applyNumberFormat="1" applyFont="1" applyFill="1" applyBorder="1" applyAlignment="1">
      <alignment horizontal="left" vertical="center" wrapText="1"/>
    </xf>
    <xf numFmtId="49" fontId="7" fillId="0" borderId="46" xfId="1" applyNumberFormat="1" applyFont="1" applyBorder="1" applyAlignment="1">
      <alignment horizontal="center" vertical="center"/>
    </xf>
    <xf numFmtId="49" fontId="7" fillId="0" borderId="43" xfId="1" applyNumberFormat="1" applyFont="1" applyBorder="1" applyAlignment="1">
      <alignment horizontal="center" vertical="center"/>
    </xf>
    <xf numFmtId="164" fontId="9" fillId="0" borderId="46" xfId="1" applyNumberFormat="1" applyFont="1" applyBorder="1" applyAlignment="1">
      <alignment horizontal="left" vertical="center" wrapText="1"/>
    </xf>
    <xf numFmtId="164" fontId="9" fillId="0" borderId="43" xfId="1" applyNumberFormat="1" applyFont="1" applyBorder="1" applyAlignment="1">
      <alignment horizontal="left" vertical="center" wrapText="1"/>
    </xf>
    <xf numFmtId="49" fontId="5" fillId="6" borderId="46" xfId="2" applyNumberFormat="1" applyFont="1" applyFill="1" applyBorder="1" applyAlignment="1">
      <alignment horizontal="center" vertical="center" wrapText="1"/>
    </xf>
    <xf numFmtId="49" fontId="5" fillId="6" borderId="43" xfId="2" applyNumberFormat="1" applyFont="1" applyFill="1" applyBorder="1" applyAlignment="1">
      <alignment horizontal="center" vertical="center" wrapText="1"/>
    </xf>
    <xf numFmtId="49" fontId="5" fillId="0" borderId="61" xfId="1" applyNumberFormat="1" applyFont="1" applyBorder="1" applyAlignment="1">
      <alignment horizontal="left" vertical="center" wrapText="1"/>
    </xf>
    <xf numFmtId="1" fontId="5" fillId="6" borderId="50" xfId="3" applyNumberFormat="1" applyFont="1" applyFill="1" applyBorder="1" applyAlignment="1">
      <alignment horizontal="center" vertical="center"/>
    </xf>
    <xf numFmtId="1" fontId="5" fillId="6" borderId="43" xfId="3" applyNumberFormat="1" applyFont="1" applyFill="1" applyBorder="1" applyAlignment="1">
      <alignment horizontal="center" vertical="center"/>
    </xf>
    <xf numFmtId="49" fontId="7" fillId="5" borderId="15" xfId="1" applyNumberFormat="1" applyFont="1" applyFill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164" fontId="9" fillId="0" borderId="50" xfId="1" applyNumberFormat="1" applyFont="1" applyBorder="1" applyAlignment="1">
      <alignment horizontal="left" vertical="center" wrapText="1"/>
    </xf>
    <xf numFmtId="164" fontId="5" fillId="6" borderId="49" xfId="3" applyNumberFormat="1" applyFont="1" applyFill="1" applyBorder="1" applyAlignment="1">
      <alignment horizontal="center" vertical="center"/>
    </xf>
    <xf numFmtId="164" fontId="5" fillId="6" borderId="53" xfId="3" applyNumberFormat="1" applyFont="1" applyFill="1" applyBorder="1" applyAlignment="1">
      <alignment horizontal="center" vertical="center"/>
    </xf>
    <xf numFmtId="164" fontId="5" fillId="6" borderId="54" xfId="3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/>
    </xf>
    <xf numFmtId="49" fontId="7" fillId="3" borderId="31" xfId="1" applyNumberFormat="1" applyFont="1" applyFill="1" applyBorder="1" applyAlignment="1">
      <alignment horizontal="center" vertical="center"/>
    </xf>
    <xf numFmtId="49" fontId="7" fillId="3" borderId="43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164" fontId="5" fillId="0" borderId="50" xfId="1" applyNumberFormat="1" applyFont="1" applyBorder="1" applyAlignment="1">
      <alignment horizontal="left" vertical="center" wrapText="1"/>
    </xf>
    <xf numFmtId="164" fontId="5" fillId="0" borderId="43" xfId="1" applyNumberFormat="1" applyFont="1" applyBorder="1" applyAlignment="1">
      <alignment horizontal="left" vertical="center" wrapText="1"/>
    </xf>
    <xf numFmtId="1" fontId="5" fillId="6" borderId="46" xfId="3" applyNumberFormat="1" applyFont="1" applyFill="1" applyBorder="1" applyAlignment="1">
      <alignment horizontal="center" vertical="center"/>
    </xf>
    <xf numFmtId="164" fontId="7" fillId="4" borderId="28" xfId="1" applyNumberFormat="1" applyFont="1" applyFill="1" applyBorder="1" applyAlignment="1">
      <alignment horizontal="right" vertical="center"/>
    </xf>
    <xf numFmtId="164" fontId="7" fillId="4" borderId="25" xfId="1" applyNumberFormat="1" applyFont="1" applyFill="1" applyBorder="1" applyAlignment="1">
      <alignment horizontal="right" vertical="center"/>
    </xf>
    <xf numFmtId="164" fontId="7" fillId="4" borderId="26" xfId="1" applyNumberFormat="1" applyFont="1" applyFill="1" applyBorder="1" applyAlignment="1">
      <alignment horizontal="right" vertical="center"/>
    </xf>
    <xf numFmtId="49" fontId="7" fillId="4" borderId="28" xfId="1" applyNumberFormat="1" applyFont="1" applyFill="1" applyBorder="1" applyAlignment="1">
      <alignment horizontal="left" vertical="center" wrapText="1"/>
    </xf>
    <xf numFmtId="49" fontId="7" fillId="4" borderId="25" xfId="1" applyNumberFormat="1" applyFont="1" applyFill="1" applyBorder="1" applyAlignment="1">
      <alignment horizontal="left" vertical="center" wrapText="1"/>
    </xf>
    <xf numFmtId="49" fontId="7" fillId="4" borderId="26" xfId="1" applyNumberFormat="1" applyFont="1" applyFill="1" applyBorder="1" applyAlignment="1">
      <alignment horizontal="left" vertical="center" wrapText="1"/>
    </xf>
    <xf numFmtId="1" fontId="5" fillId="6" borderId="49" xfId="3" applyNumberFormat="1" applyFont="1" applyFill="1" applyBorder="1" applyAlignment="1">
      <alignment horizontal="center" vertical="center"/>
    </xf>
    <xf numFmtId="1" fontId="5" fillId="6" borderId="53" xfId="3" applyNumberFormat="1" applyFont="1" applyFill="1" applyBorder="1" applyAlignment="1">
      <alignment horizontal="center" vertical="center"/>
    </xf>
    <xf numFmtId="1" fontId="5" fillId="6" borderId="54" xfId="3" applyNumberFormat="1" applyFont="1" applyFill="1" applyBorder="1" applyAlignment="1">
      <alignment horizontal="center" vertical="center"/>
    </xf>
    <xf numFmtId="164" fontId="7" fillId="2" borderId="25" xfId="1" applyNumberFormat="1" applyFont="1" applyFill="1" applyBorder="1" applyAlignment="1">
      <alignment horizontal="left" vertical="center" wrapText="1"/>
    </xf>
    <xf numFmtId="164" fontId="7" fillId="2" borderId="26" xfId="1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7" fillId="3" borderId="33" xfId="1" applyNumberFormat="1" applyFont="1" applyFill="1" applyBorder="1" applyAlignment="1">
      <alignment horizontal="center" vertical="center"/>
    </xf>
    <xf numFmtId="49" fontId="7" fillId="3" borderId="23" xfId="1" applyNumberFormat="1" applyFont="1" applyFill="1" applyBorder="1" applyAlignment="1">
      <alignment horizontal="center" vertical="center"/>
    </xf>
    <xf numFmtId="49" fontId="7" fillId="4" borderId="28" xfId="1" applyNumberFormat="1" applyFont="1" applyFill="1" applyBorder="1" applyAlignment="1">
      <alignment horizontal="left" vertical="center"/>
    </xf>
    <xf numFmtId="49" fontId="7" fillId="4" borderId="25" xfId="1" applyNumberFormat="1" applyFont="1" applyFill="1" applyBorder="1" applyAlignment="1">
      <alignment horizontal="left" vertical="center"/>
    </xf>
    <xf numFmtId="49" fontId="7" fillId="4" borderId="26" xfId="1" applyNumberFormat="1" applyFont="1" applyFill="1" applyBorder="1" applyAlignment="1">
      <alignment horizontal="left" vertical="center"/>
    </xf>
    <xf numFmtId="164" fontId="7" fillId="5" borderId="32" xfId="1" applyNumberFormat="1" applyFont="1" applyFill="1" applyBorder="1" applyAlignment="1">
      <alignment horizontal="left" vertical="center" wrapText="1"/>
    </xf>
    <xf numFmtId="164" fontId="7" fillId="5" borderId="65" xfId="1" applyNumberFormat="1" applyFont="1" applyFill="1" applyBorder="1" applyAlignment="1">
      <alignment horizontal="left" vertical="center" wrapText="1"/>
    </xf>
    <xf numFmtId="164" fontId="7" fillId="5" borderId="2" xfId="1" applyNumberFormat="1" applyFont="1" applyFill="1" applyBorder="1" applyAlignment="1">
      <alignment horizontal="left" vertical="center" wrapText="1"/>
    </xf>
    <xf numFmtId="49" fontId="7" fillId="4" borderId="9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5" borderId="20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left" vertical="center" wrapText="1"/>
    </xf>
    <xf numFmtId="164" fontId="7" fillId="0" borderId="20" xfId="1" applyNumberFormat="1" applyFont="1" applyBorder="1" applyAlignment="1">
      <alignment horizontal="left" vertical="center" wrapText="1"/>
    </xf>
    <xf numFmtId="49" fontId="5" fillId="6" borderId="9" xfId="2" applyNumberFormat="1" applyFont="1" applyFill="1" applyBorder="1" applyAlignment="1">
      <alignment horizontal="center" vertical="center" wrapText="1"/>
    </xf>
    <xf numFmtId="49" fontId="5" fillId="6" borderId="20" xfId="2" applyNumberFormat="1" applyFont="1" applyFill="1" applyBorder="1" applyAlignment="1">
      <alignment horizontal="center" vertical="center" wrapText="1"/>
    </xf>
    <xf numFmtId="49" fontId="5" fillId="6" borderId="31" xfId="2" applyNumberFormat="1" applyFont="1" applyFill="1" applyBorder="1" applyAlignment="1">
      <alignment horizontal="center" vertical="center" wrapText="1"/>
    </xf>
    <xf numFmtId="49" fontId="5" fillId="6" borderId="35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textRotation="90" wrapText="1"/>
    </xf>
    <xf numFmtId="49" fontId="5" fillId="0" borderId="11" xfId="1" applyNumberFormat="1" applyFont="1" applyBorder="1" applyAlignment="1">
      <alignment horizontal="center" vertical="center" textRotation="90" wrapText="1"/>
    </xf>
    <xf numFmtId="49" fontId="5" fillId="0" borderId="2" xfId="1" applyNumberFormat="1" applyFont="1" applyBorder="1" applyAlignment="1">
      <alignment horizontal="center" vertical="center" textRotation="90" wrapText="1"/>
    </xf>
    <xf numFmtId="49" fontId="5" fillId="0" borderId="12" xfId="1" applyNumberFormat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 wrapText="1"/>
    </xf>
    <xf numFmtId="2" fontId="5" fillId="0" borderId="8" xfId="1" applyNumberFormat="1" applyFont="1" applyBorder="1" applyAlignment="1">
      <alignment horizontal="center" vertical="center" wrapText="1"/>
    </xf>
    <xf numFmtId="2" fontId="5" fillId="0" borderId="9" xfId="1" applyNumberFormat="1" applyFont="1" applyBorder="1" applyAlignment="1">
      <alignment horizontal="center" vertical="center" wrapText="1"/>
    </xf>
    <xf numFmtId="2" fontId="5" fillId="0" borderId="10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90" wrapText="1"/>
    </xf>
    <xf numFmtId="0" fontId="5" fillId="0" borderId="19" xfId="1" applyFont="1" applyBorder="1" applyAlignment="1">
      <alignment horizontal="center" vertical="center" textRotation="90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21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22" xfId="1" applyFont="1" applyBorder="1" applyAlignment="1">
      <alignment horizontal="center" vertical="center" textRotation="90" wrapText="1"/>
    </xf>
    <xf numFmtId="164" fontId="9" fillId="6" borderId="46" xfId="1" applyNumberFormat="1" applyFont="1" applyFill="1" applyBorder="1" applyAlignment="1">
      <alignment horizontal="left" vertical="center" wrapText="1"/>
    </xf>
    <xf numFmtId="164" fontId="9" fillId="6" borderId="50" xfId="1" applyNumberFormat="1" applyFont="1" applyFill="1" applyBorder="1" applyAlignment="1">
      <alignment horizontal="left" vertical="center" wrapText="1"/>
    </xf>
    <xf numFmtId="49" fontId="7" fillId="0" borderId="50" xfId="1" applyNumberFormat="1" applyFont="1" applyBorder="1" applyAlignment="1">
      <alignment horizontal="center" vertical="center"/>
    </xf>
    <xf numFmtId="49" fontId="5" fillId="6" borderId="50" xfId="2" applyNumberFormat="1" applyFont="1" applyFill="1" applyBorder="1" applyAlignment="1">
      <alignment horizontal="center" vertical="center" wrapText="1"/>
    </xf>
    <xf numFmtId="49" fontId="5" fillId="0" borderId="51" xfId="1" applyNumberFormat="1" applyFont="1" applyBorder="1" applyAlignment="1">
      <alignment horizontal="left" vertical="center" wrapText="1"/>
    </xf>
    <xf numFmtId="164" fontId="5" fillId="6" borderId="15" xfId="3" applyNumberFormat="1" applyFont="1" applyFill="1" applyBorder="1" applyAlignment="1">
      <alignment horizontal="center" vertical="center"/>
    </xf>
    <xf numFmtId="164" fontId="5" fillId="6" borderId="62" xfId="3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 vertical="center"/>
    </xf>
    <xf numFmtId="49" fontId="6" fillId="2" borderId="59" xfId="0" applyNumberFormat="1" applyFont="1" applyFill="1" applyBorder="1" applyAlignment="1">
      <alignment horizontal="center" vertical="center"/>
    </xf>
    <xf numFmtId="49" fontId="6" fillId="2" borderId="61" xfId="0" applyNumberFormat="1" applyFont="1" applyFill="1" applyBorder="1" applyAlignment="1">
      <alignment horizontal="center" vertical="center"/>
    </xf>
    <xf numFmtId="49" fontId="7" fillId="3" borderId="50" xfId="1" applyNumberFormat="1" applyFont="1" applyFill="1" applyBorder="1" applyAlignment="1">
      <alignment horizontal="center" vertical="center"/>
    </xf>
    <xf numFmtId="49" fontId="6" fillId="2" borderId="52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49" fontId="6" fillId="2" borderId="6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64" xfId="0" applyNumberFormat="1" applyFont="1" applyFill="1" applyBorder="1" applyAlignment="1">
      <alignment horizontal="center" vertical="top" wrapText="1"/>
    </xf>
    <xf numFmtId="164" fontId="12" fillId="0" borderId="50" xfId="1" applyNumberFormat="1" applyFont="1" applyBorder="1" applyAlignment="1">
      <alignment horizontal="left" vertical="center" wrapText="1"/>
    </xf>
    <xf numFmtId="164" fontId="7" fillId="3" borderId="28" xfId="1" applyNumberFormat="1" applyFont="1" applyFill="1" applyBorder="1" applyAlignment="1">
      <alignment horizontal="left" vertical="center"/>
    </xf>
    <xf numFmtId="164" fontId="7" fillId="3" borderId="25" xfId="1" applyNumberFormat="1" applyFont="1" applyFill="1" applyBorder="1" applyAlignment="1">
      <alignment horizontal="left" vertical="center"/>
    </xf>
    <xf numFmtId="164" fontId="7" fillId="3" borderId="26" xfId="1" applyNumberFormat="1" applyFont="1" applyFill="1" applyBorder="1" applyAlignment="1">
      <alignment horizontal="left" vertical="center"/>
    </xf>
    <xf numFmtId="164" fontId="7" fillId="3" borderId="28" xfId="1" applyNumberFormat="1" applyFont="1" applyFill="1" applyBorder="1" applyAlignment="1">
      <alignment horizontal="right" vertical="center"/>
    </xf>
    <xf numFmtId="164" fontId="7" fillId="3" borderId="25" xfId="1" applyNumberFormat="1" applyFont="1" applyFill="1" applyBorder="1" applyAlignment="1">
      <alignment horizontal="right" vertical="center"/>
    </xf>
    <xf numFmtId="164" fontId="7" fillId="3" borderId="26" xfId="1" applyNumberFormat="1" applyFont="1" applyFill="1" applyBorder="1" applyAlignment="1">
      <alignment horizontal="right" vertical="center"/>
    </xf>
    <xf numFmtId="164" fontId="5" fillId="6" borderId="16" xfId="3" applyNumberFormat="1" applyFont="1" applyFill="1" applyBorder="1" applyAlignment="1">
      <alignment horizontal="center" vertical="center"/>
    </xf>
    <xf numFmtId="164" fontId="5" fillId="0" borderId="59" xfId="1" applyNumberFormat="1" applyFont="1" applyBorder="1" applyAlignment="1">
      <alignment horizontal="center" vertical="center" wrapText="1"/>
    </xf>
    <xf numFmtId="164" fontId="5" fillId="0" borderId="61" xfId="1" applyNumberFormat="1" applyFont="1" applyBorder="1" applyAlignment="1">
      <alignment horizontal="center" vertical="center" wrapText="1"/>
    </xf>
    <xf numFmtId="1" fontId="5" fillId="0" borderId="31" xfId="3" applyNumberFormat="1" applyFont="1" applyFill="1" applyBorder="1" applyAlignment="1">
      <alignment horizontal="center" vertical="center"/>
    </xf>
    <xf numFmtId="1" fontId="5" fillId="0" borderId="43" xfId="3" applyNumberFormat="1" applyFont="1" applyFill="1" applyBorder="1" applyAlignment="1">
      <alignment horizontal="center" vertical="center"/>
    </xf>
    <xf numFmtId="1" fontId="5" fillId="0" borderId="34" xfId="3" applyNumberFormat="1" applyFont="1" applyFill="1" applyBorder="1" applyAlignment="1">
      <alignment horizontal="center" vertical="center"/>
    </xf>
    <xf numFmtId="1" fontId="5" fillId="0" borderId="54" xfId="3" applyNumberFormat="1" applyFont="1" applyFill="1" applyBorder="1" applyAlignment="1">
      <alignment horizontal="center" vertical="center"/>
    </xf>
    <xf numFmtId="49" fontId="6" fillId="2" borderId="46" xfId="0" applyNumberFormat="1" applyFont="1" applyFill="1" applyBorder="1" applyAlignment="1">
      <alignment horizontal="center" vertical="center"/>
    </xf>
    <xf numFmtId="49" fontId="6" fillId="2" borderId="43" xfId="0" applyNumberFormat="1" applyFont="1" applyFill="1" applyBorder="1" applyAlignment="1">
      <alignment horizontal="center" vertical="center"/>
    </xf>
    <xf numFmtId="164" fontId="9" fillId="6" borderId="43" xfId="1" applyNumberFormat="1" applyFont="1" applyFill="1" applyBorder="1" applyAlignment="1">
      <alignment horizontal="left" vertical="center" wrapText="1"/>
    </xf>
    <xf numFmtId="164" fontId="5" fillId="0" borderId="46" xfId="1" applyNumberFormat="1" applyFont="1" applyBorder="1" applyAlignment="1">
      <alignment horizontal="center" vertical="center"/>
    </xf>
    <xf numFmtId="164" fontId="5" fillId="0" borderId="43" xfId="1" applyNumberFormat="1" applyFont="1" applyBorder="1" applyAlignment="1">
      <alignment horizontal="center" vertical="center"/>
    </xf>
    <xf numFmtId="165" fontId="5" fillId="0" borderId="46" xfId="1" applyNumberFormat="1" applyFont="1" applyBorder="1" applyAlignment="1">
      <alignment horizontal="center" vertical="center"/>
    </xf>
    <xf numFmtId="165" fontId="5" fillId="0" borderId="43" xfId="1" applyNumberFormat="1" applyFont="1" applyBorder="1" applyAlignment="1">
      <alignment horizontal="center" vertical="center"/>
    </xf>
    <xf numFmtId="165" fontId="5" fillId="0" borderId="49" xfId="1" applyNumberFormat="1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165" fontId="5" fillId="0" borderId="48" xfId="1" applyNumberFormat="1" applyFont="1" applyBorder="1" applyAlignment="1">
      <alignment horizontal="center" vertical="center"/>
    </xf>
    <xf numFmtId="165" fontId="5" fillId="0" borderId="45" xfId="1" applyNumberFormat="1" applyFont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7" fillId="4" borderId="31" xfId="1" applyNumberFormat="1" applyFont="1" applyFill="1" applyBorder="1" applyAlignment="1">
      <alignment horizontal="center" vertical="center"/>
    </xf>
    <xf numFmtId="0" fontId="14" fillId="0" borderId="67" xfId="4" applyAlignment="1">
      <alignment horizontal="center"/>
    </xf>
    <xf numFmtId="0" fontId="0" fillId="0" borderId="0" xfId="0" applyAlignment="1">
      <alignment vertical="top" wrapText="1"/>
    </xf>
    <xf numFmtId="0" fontId="16" fillId="0" borderId="0" xfId="0" applyFont="1"/>
    <xf numFmtId="0" fontId="17" fillId="0" borderId="0" xfId="0" applyFont="1" applyAlignment="1">
      <alignment horizontal="left"/>
    </xf>
  </cellXfs>
  <cellStyles count="5">
    <cellStyle name="1 antraštė" xfId="4" builtinId="16"/>
    <cellStyle name="Comma 2" xfId="3" xr:uid="{28E1FD5E-9A59-401E-98CA-A9F1E02D5FBE}"/>
    <cellStyle name="Įprastas" xfId="0" builtinId="0"/>
    <cellStyle name="Normal 2" xfId="1" xr:uid="{580308F7-39CC-4FDB-969A-E1E2315887A7}"/>
    <cellStyle name="Normal_4 programa (11.13)" xfId="2" xr:uid="{AC4B1AA3-E9C5-4F61-A505-E183A12CE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96CA-EBE5-4A5D-97D8-C46B7FE8DC94}">
  <dimension ref="A1:U148"/>
  <sheetViews>
    <sheetView zoomScale="115" zoomScaleNormal="115" workbookViewId="0">
      <selection activeCell="Q5" sqref="Q5"/>
    </sheetView>
  </sheetViews>
  <sheetFormatPr defaultRowHeight="14.4" x14ac:dyDescent="0.3"/>
  <cols>
    <col min="1" max="5" width="4.109375" customWidth="1"/>
    <col min="6" max="6" width="23.88671875" customWidth="1"/>
    <col min="13" max="13" width="7.77734375" customWidth="1"/>
    <col min="17" max="17" width="23.88671875" customWidth="1"/>
  </cols>
  <sheetData>
    <row r="1" spans="1:21" ht="14.4" customHeight="1" x14ac:dyDescent="0.3">
      <c r="L1" s="475" t="s">
        <v>191</v>
      </c>
      <c r="N1" s="474"/>
      <c r="O1" s="474"/>
    </row>
    <row r="2" spans="1:21" ht="15.6" x14ac:dyDescent="0.3">
      <c r="L2" s="475" t="s">
        <v>192</v>
      </c>
      <c r="N2" s="474"/>
      <c r="O2" s="474"/>
    </row>
    <row r="3" spans="1:21" ht="15.6" x14ac:dyDescent="0.3">
      <c r="L3" s="475" t="s">
        <v>193</v>
      </c>
      <c r="N3" s="474"/>
      <c r="O3" s="474"/>
    </row>
    <row r="4" spans="1:21" ht="18" x14ac:dyDescent="0.35">
      <c r="A4" s="1"/>
      <c r="B4" s="1"/>
      <c r="C4" s="1"/>
      <c r="D4" s="1"/>
      <c r="E4" s="2"/>
      <c r="H4" s="3"/>
      <c r="I4" s="3"/>
      <c r="J4" s="3"/>
      <c r="K4" s="3"/>
      <c r="L4" s="476" t="s">
        <v>195</v>
      </c>
      <c r="M4" s="3"/>
      <c r="N4" s="3"/>
      <c r="O4" s="3"/>
      <c r="P4" s="3"/>
      <c r="Q4" s="3"/>
      <c r="R4" s="3"/>
      <c r="S4" s="4"/>
      <c r="T4" s="3"/>
    </row>
    <row r="5" spans="1:21" ht="18" x14ac:dyDescent="0.35">
      <c r="A5" s="1"/>
      <c r="B5" s="1"/>
      <c r="C5" s="1"/>
      <c r="D5" s="1"/>
      <c r="E5" s="2"/>
      <c r="H5" s="3"/>
      <c r="I5" s="3"/>
      <c r="J5" s="3"/>
      <c r="K5" s="3"/>
      <c r="L5" s="476" t="s">
        <v>194</v>
      </c>
      <c r="M5" s="3"/>
      <c r="N5" s="3"/>
      <c r="O5" s="3"/>
      <c r="P5" s="3"/>
      <c r="Q5" s="3"/>
      <c r="R5" s="3"/>
      <c r="S5" s="4"/>
      <c r="T5" s="3"/>
    </row>
    <row r="6" spans="1:21" x14ac:dyDescent="0.3">
      <c r="A6" s="400" t="s">
        <v>157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</row>
    <row r="7" spans="1:21" x14ac:dyDescent="0.3">
      <c r="A7" s="400" t="s">
        <v>134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</row>
    <row r="8" spans="1:21" ht="15" thickBot="1" x14ac:dyDescent="0.35">
      <c r="A8" s="400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</row>
    <row r="9" spans="1:21" ht="14.4" customHeight="1" x14ac:dyDescent="0.3">
      <c r="A9" s="401" t="s">
        <v>0</v>
      </c>
      <c r="B9" s="403" t="s">
        <v>1</v>
      </c>
      <c r="C9" s="401" t="s">
        <v>2</v>
      </c>
      <c r="D9" s="401" t="s">
        <v>3</v>
      </c>
      <c r="E9" s="401" t="s">
        <v>4</v>
      </c>
      <c r="F9" s="405" t="s">
        <v>5</v>
      </c>
      <c r="G9" s="407" t="s">
        <v>6</v>
      </c>
      <c r="H9" s="407" t="s">
        <v>7</v>
      </c>
      <c r="I9" s="407" t="s">
        <v>8</v>
      </c>
      <c r="J9" s="420" t="s">
        <v>9</v>
      </c>
      <c r="K9" s="423" t="s">
        <v>158</v>
      </c>
      <c r="L9" s="424"/>
      <c r="M9" s="424"/>
      <c r="N9" s="425"/>
      <c r="O9" s="426" t="s">
        <v>10</v>
      </c>
      <c r="P9" s="407" t="s">
        <v>159</v>
      </c>
      <c r="Q9" s="409" t="s">
        <v>11</v>
      </c>
      <c r="R9" s="410"/>
      <c r="S9" s="410"/>
      <c r="T9" s="411"/>
    </row>
    <row r="10" spans="1:21" ht="15" customHeight="1" x14ac:dyDescent="0.3">
      <c r="A10" s="402"/>
      <c r="B10" s="404"/>
      <c r="C10" s="402"/>
      <c r="D10" s="402"/>
      <c r="E10" s="402"/>
      <c r="F10" s="406"/>
      <c r="G10" s="408"/>
      <c r="H10" s="408"/>
      <c r="I10" s="408"/>
      <c r="J10" s="421"/>
      <c r="K10" s="412" t="s">
        <v>12</v>
      </c>
      <c r="L10" s="414" t="s">
        <v>13</v>
      </c>
      <c r="M10" s="414"/>
      <c r="N10" s="415" t="s">
        <v>14</v>
      </c>
      <c r="O10" s="412"/>
      <c r="P10" s="408"/>
      <c r="Q10" s="417" t="s">
        <v>15</v>
      </c>
      <c r="R10" s="414" t="s">
        <v>16</v>
      </c>
      <c r="S10" s="414"/>
      <c r="T10" s="419"/>
    </row>
    <row r="11" spans="1:21" ht="55.95" customHeight="1" thickBot="1" x14ac:dyDescent="0.35">
      <c r="A11" s="402"/>
      <c r="B11" s="404"/>
      <c r="C11" s="402"/>
      <c r="D11" s="402"/>
      <c r="E11" s="402"/>
      <c r="F11" s="406"/>
      <c r="G11" s="408"/>
      <c r="H11" s="408"/>
      <c r="I11" s="408"/>
      <c r="J11" s="422"/>
      <c r="K11" s="413"/>
      <c r="L11" s="5" t="s">
        <v>12</v>
      </c>
      <c r="M11" s="5" t="s">
        <v>17</v>
      </c>
      <c r="N11" s="416"/>
      <c r="O11" s="413"/>
      <c r="P11" s="427"/>
      <c r="Q11" s="418"/>
      <c r="R11" s="6" t="s">
        <v>18</v>
      </c>
      <c r="S11" s="7" t="s">
        <v>19</v>
      </c>
      <c r="T11" s="7" t="s">
        <v>160</v>
      </c>
    </row>
    <row r="12" spans="1:21" ht="15.75" customHeight="1" thickBot="1" x14ac:dyDescent="0.35">
      <c r="A12" s="8" t="s">
        <v>20</v>
      </c>
      <c r="B12" s="376" t="s">
        <v>21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7"/>
      <c r="U12" s="9"/>
    </row>
    <row r="13" spans="1:21" ht="15" thickBot="1" x14ac:dyDescent="0.35">
      <c r="A13" s="8" t="s">
        <v>20</v>
      </c>
      <c r="B13" s="10" t="s">
        <v>22</v>
      </c>
      <c r="C13" s="11" t="s">
        <v>22</v>
      </c>
      <c r="D13" s="382" t="s">
        <v>23</v>
      </c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4"/>
    </row>
    <row r="14" spans="1:21" ht="15.75" customHeight="1" thickBot="1" x14ac:dyDescent="0.35">
      <c r="A14" s="8" t="s">
        <v>20</v>
      </c>
      <c r="B14" s="10" t="s">
        <v>22</v>
      </c>
      <c r="C14" s="14" t="s">
        <v>22</v>
      </c>
      <c r="D14" s="15" t="s">
        <v>22</v>
      </c>
      <c r="E14" s="385" t="s">
        <v>24</v>
      </c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7"/>
    </row>
    <row r="15" spans="1:21" ht="19.2" x14ac:dyDescent="0.3">
      <c r="A15" s="378" t="s">
        <v>20</v>
      </c>
      <c r="B15" s="380" t="s">
        <v>22</v>
      </c>
      <c r="C15" s="388" t="s">
        <v>22</v>
      </c>
      <c r="D15" s="390" t="s">
        <v>22</v>
      </c>
      <c r="E15" s="392" t="s">
        <v>22</v>
      </c>
      <c r="F15" s="394" t="s">
        <v>25</v>
      </c>
      <c r="G15" s="396" t="s">
        <v>26</v>
      </c>
      <c r="H15" s="396" t="s">
        <v>27</v>
      </c>
      <c r="I15" s="398" t="s">
        <v>28</v>
      </c>
      <c r="J15" s="23" t="s">
        <v>29</v>
      </c>
      <c r="K15" s="24">
        <v>5000</v>
      </c>
      <c r="L15" s="24">
        <v>5000</v>
      </c>
      <c r="M15" s="24"/>
      <c r="N15" s="25"/>
      <c r="O15" s="26">
        <v>5000</v>
      </c>
      <c r="P15" s="27">
        <v>5000</v>
      </c>
      <c r="Q15" s="28" t="s">
        <v>30</v>
      </c>
      <c r="R15" s="29">
        <v>5</v>
      </c>
      <c r="S15" s="29">
        <v>5</v>
      </c>
      <c r="T15" s="30">
        <v>5</v>
      </c>
    </row>
    <row r="16" spans="1:21" ht="22.95" customHeight="1" thickBot="1" x14ac:dyDescent="0.35">
      <c r="A16" s="379"/>
      <c r="B16" s="381"/>
      <c r="C16" s="389"/>
      <c r="D16" s="391"/>
      <c r="E16" s="393"/>
      <c r="F16" s="395"/>
      <c r="G16" s="397"/>
      <c r="H16" s="397"/>
      <c r="I16" s="399"/>
      <c r="J16" s="38" t="s">
        <v>31</v>
      </c>
      <c r="K16" s="39">
        <f t="shared" ref="K16:P17" si="0">SUM(K15)</f>
        <v>5000</v>
      </c>
      <c r="L16" s="39">
        <f t="shared" si="0"/>
        <v>5000</v>
      </c>
      <c r="M16" s="39">
        <f t="shared" si="0"/>
        <v>0</v>
      </c>
      <c r="N16" s="40">
        <f t="shared" si="0"/>
        <v>0</v>
      </c>
      <c r="O16" s="41">
        <f t="shared" si="0"/>
        <v>5000</v>
      </c>
      <c r="P16" s="39">
        <f t="shared" si="0"/>
        <v>5000</v>
      </c>
      <c r="Q16" s="42"/>
      <c r="R16" s="43"/>
      <c r="S16" s="43"/>
      <c r="T16" s="44"/>
    </row>
    <row r="17" spans="1:21" ht="15" thickBot="1" x14ac:dyDescent="0.35">
      <c r="A17" s="251" t="s">
        <v>20</v>
      </c>
      <c r="B17" s="252" t="s">
        <v>22</v>
      </c>
      <c r="C17" s="11" t="s">
        <v>22</v>
      </c>
      <c r="D17" s="47" t="s">
        <v>22</v>
      </c>
      <c r="E17" s="338" t="s">
        <v>32</v>
      </c>
      <c r="F17" s="339"/>
      <c r="G17" s="339"/>
      <c r="H17" s="339"/>
      <c r="I17" s="339"/>
      <c r="J17" s="340"/>
      <c r="K17" s="48">
        <f t="shared" si="0"/>
        <v>5000</v>
      </c>
      <c r="L17" s="48">
        <f t="shared" si="0"/>
        <v>5000</v>
      </c>
      <c r="M17" s="48">
        <f t="shared" si="0"/>
        <v>0</v>
      </c>
      <c r="N17" s="48">
        <f t="shared" si="0"/>
        <v>0</v>
      </c>
      <c r="O17" s="48">
        <f t="shared" si="0"/>
        <v>5000</v>
      </c>
      <c r="P17" s="48">
        <f t="shared" si="0"/>
        <v>5000</v>
      </c>
      <c r="Q17" s="49"/>
      <c r="R17" s="50"/>
      <c r="S17" s="51"/>
      <c r="T17" s="52"/>
    </row>
    <row r="18" spans="1:21" ht="15" thickBot="1" x14ac:dyDescent="0.35">
      <c r="A18" s="45" t="s">
        <v>20</v>
      </c>
      <c r="B18" s="46" t="s">
        <v>22</v>
      </c>
      <c r="C18" s="11" t="s">
        <v>22</v>
      </c>
      <c r="D18" s="53"/>
      <c r="E18" s="367" t="s">
        <v>33</v>
      </c>
      <c r="F18" s="368"/>
      <c r="G18" s="368"/>
      <c r="H18" s="368"/>
      <c r="I18" s="368"/>
      <c r="J18" s="369"/>
      <c r="K18" s="54">
        <f t="shared" ref="K18:P18" si="1">SUM(K17,)</f>
        <v>5000</v>
      </c>
      <c r="L18" s="54">
        <f t="shared" si="1"/>
        <v>5000</v>
      </c>
      <c r="M18" s="54">
        <f t="shared" si="1"/>
        <v>0</v>
      </c>
      <c r="N18" s="54">
        <f t="shared" si="1"/>
        <v>0</v>
      </c>
      <c r="O18" s="54">
        <f t="shared" si="1"/>
        <v>5000</v>
      </c>
      <c r="P18" s="54">
        <f t="shared" si="1"/>
        <v>5000</v>
      </c>
      <c r="Q18" s="55"/>
      <c r="R18" s="56"/>
      <c r="S18" s="57"/>
      <c r="T18" s="58"/>
    </row>
    <row r="19" spans="1:21" ht="25.2" customHeight="1" thickBot="1" x14ac:dyDescent="0.35">
      <c r="A19" s="8" t="s">
        <v>20</v>
      </c>
      <c r="B19" s="46" t="s">
        <v>22</v>
      </c>
      <c r="C19" s="11" t="s">
        <v>34</v>
      </c>
      <c r="D19" s="370" t="s">
        <v>35</v>
      </c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2"/>
    </row>
    <row r="20" spans="1:21" ht="15.75" customHeight="1" thickBot="1" x14ac:dyDescent="0.35">
      <c r="A20" s="8" t="s">
        <v>20</v>
      </c>
      <c r="B20" s="10" t="s">
        <v>22</v>
      </c>
      <c r="C20" s="11" t="s">
        <v>34</v>
      </c>
      <c r="D20" s="60" t="s">
        <v>22</v>
      </c>
      <c r="E20" s="341" t="s">
        <v>36</v>
      </c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3"/>
    </row>
    <row r="21" spans="1:21" ht="19.2" x14ac:dyDescent="0.3">
      <c r="A21" s="138" t="s">
        <v>20</v>
      </c>
      <c r="B21" s="16" t="s">
        <v>22</v>
      </c>
      <c r="C21" s="62" t="s">
        <v>34</v>
      </c>
      <c r="D21" s="63" t="s">
        <v>22</v>
      </c>
      <c r="E21" s="64" t="s">
        <v>22</v>
      </c>
      <c r="F21" s="65" t="s">
        <v>37</v>
      </c>
      <c r="G21" s="66" t="s">
        <v>38</v>
      </c>
      <c r="H21" s="66"/>
      <c r="I21" s="66" t="s">
        <v>39</v>
      </c>
      <c r="J21" s="67"/>
      <c r="K21" s="68"/>
      <c r="L21" s="68"/>
      <c r="M21" s="68"/>
      <c r="N21" s="69"/>
      <c r="O21" s="70"/>
      <c r="P21" s="71"/>
      <c r="Q21" s="72"/>
      <c r="R21" s="73"/>
      <c r="S21" s="73"/>
      <c r="T21" s="74"/>
      <c r="U21" s="75"/>
    </row>
    <row r="22" spans="1:21" ht="18" customHeight="1" x14ac:dyDescent="0.3">
      <c r="A22" s="442"/>
      <c r="B22" s="440"/>
      <c r="C22" s="363"/>
      <c r="D22" s="353"/>
      <c r="E22" s="354"/>
      <c r="F22" s="346" t="s">
        <v>40</v>
      </c>
      <c r="G22" s="312" t="s">
        <v>41</v>
      </c>
      <c r="H22" s="312" t="s">
        <v>42</v>
      </c>
      <c r="I22" s="312" t="s">
        <v>43</v>
      </c>
      <c r="J22" s="82" t="s">
        <v>29</v>
      </c>
      <c r="K22" s="83">
        <v>800</v>
      </c>
      <c r="L22" s="83">
        <v>800</v>
      </c>
      <c r="M22" s="83"/>
      <c r="N22" s="84"/>
      <c r="O22" s="85"/>
      <c r="P22" s="86"/>
      <c r="Q22" s="313" t="s">
        <v>44</v>
      </c>
      <c r="R22" s="366">
        <v>5</v>
      </c>
      <c r="S22" s="366">
        <v>0</v>
      </c>
      <c r="T22" s="373">
        <v>0</v>
      </c>
    </row>
    <row r="23" spans="1:21" x14ac:dyDescent="0.3">
      <c r="A23" s="442"/>
      <c r="B23" s="440"/>
      <c r="C23" s="363"/>
      <c r="D23" s="353"/>
      <c r="E23" s="354"/>
      <c r="F23" s="355"/>
      <c r="G23" s="312"/>
      <c r="H23" s="312"/>
      <c r="I23" s="312"/>
      <c r="J23" s="91" t="s">
        <v>45</v>
      </c>
      <c r="K23" s="92">
        <v>800</v>
      </c>
      <c r="L23" s="92">
        <v>800</v>
      </c>
      <c r="M23" s="92"/>
      <c r="N23" s="93"/>
      <c r="O23" s="181"/>
      <c r="P23" s="93"/>
      <c r="Q23" s="314"/>
      <c r="R23" s="351"/>
      <c r="S23" s="351"/>
      <c r="T23" s="374"/>
    </row>
    <row r="24" spans="1:21" x14ac:dyDescent="0.3">
      <c r="A24" s="442"/>
      <c r="B24" s="440"/>
      <c r="C24" s="363"/>
      <c r="D24" s="353"/>
      <c r="E24" s="354"/>
      <c r="F24" s="355"/>
      <c r="G24" s="312"/>
      <c r="H24" s="312"/>
      <c r="I24" s="312"/>
      <c r="J24" s="91" t="s">
        <v>46</v>
      </c>
      <c r="K24" s="92"/>
      <c r="L24" s="92"/>
      <c r="M24" s="92"/>
      <c r="N24" s="93"/>
      <c r="O24" s="181"/>
      <c r="P24" s="93"/>
      <c r="Q24" s="314"/>
      <c r="R24" s="351"/>
      <c r="S24" s="351"/>
      <c r="T24" s="374"/>
    </row>
    <row r="25" spans="1:21" x14ac:dyDescent="0.3">
      <c r="A25" s="256"/>
      <c r="B25" s="253"/>
      <c r="C25" s="363"/>
      <c r="D25" s="353"/>
      <c r="E25" s="354"/>
      <c r="F25" s="355"/>
      <c r="G25" s="312"/>
      <c r="H25" s="312"/>
      <c r="I25" s="312"/>
      <c r="J25" s="91" t="s">
        <v>47</v>
      </c>
      <c r="K25" s="92"/>
      <c r="L25" s="92"/>
      <c r="M25" s="92"/>
      <c r="N25" s="93"/>
      <c r="O25" s="181"/>
      <c r="P25" s="93"/>
      <c r="Q25" s="314"/>
      <c r="R25" s="351"/>
      <c r="S25" s="351"/>
      <c r="T25" s="374"/>
    </row>
    <row r="26" spans="1:21" x14ac:dyDescent="0.3">
      <c r="A26" s="257"/>
      <c r="B26" s="254"/>
      <c r="C26" s="363"/>
      <c r="D26" s="353"/>
      <c r="E26" s="354"/>
      <c r="F26" s="347"/>
      <c r="G26" s="312"/>
      <c r="H26" s="312"/>
      <c r="I26" s="312"/>
      <c r="J26" s="91" t="s">
        <v>48</v>
      </c>
      <c r="K26" s="92">
        <v>9800</v>
      </c>
      <c r="L26" s="92">
        <v>9800</v>
      </c>
      <c r="M26" s="92"/>
      <c r="N26" s="93"/>
      <c r="O26" s="181"/>
      <c r="P26" s="93"/>
      <c r="Q26" s="315"/>
      <c r="R26" s="352"/>
      <c r="S26" s="352"/>
      <c r="T26" s="375"/>
    </row>
    <row r="27" spans="1:21" x14ac:dyDescent="0.3">
      <c r="A27" s="97"/>
      <c r="B27" s="98"/>
      <c r="C27" s="99"/>
      <c r="D27" s="100"/>
      <c r="E27" s="101"/>
      <c r="F27" s="102"/>
      <c r="G27" s="103"/>
      <c r="H27" s="103"/>
      <c r="I27" s="103"/>
      <c r="J27" s="104" t="s">
        <v>49</v>
      </c>
      <c r="K27" s="105">
        <f t="shared" ref="K27:P27" si="2">SUM(K22,K23,K24,K25,K26,)</f>
        <v>11400</v>
      </c>
      <c r="L27" s="105">
        <f t="shared" si="2"/>
        <v>11400</v>
      </c>
      <c r="M27" s="105">
        <f t="shared" si="2"/>
        <v>0</v>
      </c>
      <c r="N27" s="106">
        <f t="shared" si="2"/>
        <v>0</v>
      </c>
      <c r="O27" s="107">
        <f t="shared" si="2"/>
        <v>0</v>
      </c>
      <c r="P27" s="105">
        <f t="shared" si="2"/>
        <v>0</v>
      </c>
      <c r="Q27" s="108"/>
      <c r="R27" s="109"/>
      <c r="S27" s="109"/>
      <c r="T27" s="110"/>
    </row>
    <row r="28" spans="1:21" ht="17.399999999999999" customHeight="1" thickBot="1" x14ac:dyDescent="0.35">
      <c r="A28" s="255"/>
      <c r="B28" s="200"/>
      <c r="C28" s="113"/>
      <c r="D28" s="114"/>
      <c r="E28" s="115"/>
      <c r="F28" s="116"/>
      <c r="G28" s="117"/>
      <c r="H28" s="117"/>
      <c r="I28" s="117"/>
      <c r="J28" s="118" t="s">
        <v>31</v>
      </c>
      <c r="K28" s="119">
        <f t="shared" ref="K28:P28" si="3">SUM(K21,K27,)</f>
        <v>11400</v>
      </c>
      <c r="L28" s="119">
        <f t="shared" si="3"/>
        <v>11400</v>
      </c>
      <c r="M28" s="119">
        <f t="shared" si="3"/>
        <v>0</v>
      </c>
      <c r="N28" s="119">
        <f t="shared" si="3"/>
        <v>0</v>
      </c>
      <c r="O28" s="119">
        <f t="shared" si="3"/>
        <v>0</v>
      </c>
      <c r="P28" s="119">
        <f t="shared" si="3"/>
        <v>0</v>
      </c>
      <c r="Q28" s="120"/>
      <c r="R28" s="43"/>
      <c r="S28" s="43"/>
      <c r="T28" s="44"/>
    </row>
    <row r="29" spans="1:21" ht="19.2" x14ac:dyDescent="0.3">
      <c r="A29" s="261" t="s">
        <v>20</v>
      </c>
      <c r="B29" s="247" t="s">
        <v>22</v>
      </c>
      <c r="C29" s="14" t="s">
        <v>34</v>
      </c>
      <c r="D29" s="236" t="s">
        <v>22</v>
      </c>
      <c r="E29" s="237" t="s">
        <v>34</v>
      </c>
      <c r="F29" s="238" t="s">
        <v>50</v>
      </c>
      <c r="G29" s="22"/>
      <c r="H29" s="22"/>
      <c r="I29" s="22" t="s">
        <v>51</v>
      </c>
      <c r="J29" s="139"/>
      <c r="K29" s="140"/>
      <c r="L29" s="140"/>
      <c r="M29" s="140"/>
      <c r="N29" s="239"/>
      <c r="O29" s="127"/>
      <c r="P29" s="86"/>
      <c r="Q29" s="128"/>
      <c r="R29" s="129"/>
      <c r="S29" s="129"/>
      <c r="T29" s="130"/>
    </row>
    <row r="30" spans="1:21" ht="18" customHeight="1" x14ac:dyDescent="0.3">
      <c r="A30" s="443"/>
      <c r="B30" s="436"/>
      <c r="C30" s="363"/>
      <c r="D30" s="353"/>
      <c r="E30" s="354"/>
      <c r="F30" s="346" t="s">
        <v>52</v>
      </c>
      <c r="G30" s="312" t="s">
        <v>41</v>
      </c>
      <c r="H30" s="312" t="s">
        <v>53</v>
      </c>
      <c r="I30" s="312" t="s">
        <v>54</v>
      </c>
      <c r="J30" s="82" t="s">
        <v>29</v>
      </c>
      <c r="K30" s="83"/>
      <c r="L30" s="83"/>
      <c r="M30" s="83"/>
      <c r="N30" s="126"/>
      <c r="O30" s="167"/>
      <c r="P30" s="86"/>
      <c r="Q30" s="313" t="s">
        <v>55</v>
      </c>
      <c r="R30" s="366">
        <v>1</v>
      </c>
      <c r="S30" s="366">
        <v>0</v>
      </c>
      <c r="T30" s="373">
        <v>0</v>
      </c>
    </row>
    <row r="31" spans="1:21" x14ac:dyDescent="0.3">
      <c r="A31" s="444"/>
      <c r="B31" s="440"/>
      <c r="C31" s="363"/>
      <c r="D31" s="353"/>
      <c r="E31" s="354"/>
      <c r="F31" s="355"/>
      <c r="G31" s="312"/>
      <c r="H31" s="312"/>
      <c r="I31" s="312"/>
      <c r="J31" s="91" t="s">
        <v>47</v>
      </c>
      <c r="K31" s="92"/>
      <c r="L31" s="92"/>
      <c r="M31" s="92"/>
      <c r="N31" s="93"/>
      <c r="O31" s="181"/>
      <c r="P31" s="95"/>
      <c r="Q31" s="314"/>
      <c r="R31" s="351"/>
      <c r="S31" s="351"/>
      <c r="T31" s="374"/>
    </row>
    <row r="32" spans="1:21" x14ac:dyDescent="0.3">
      <c r="A32" s="445"/>
      <c r="B32" s="362"/>
      <c r="C32" s="363"/>
      <c r="D32" s="353"/>
      <c r="E32" s="354"/>
      <c r="F32" s="355"/>
      <c r="G32" s="312"/>
      <c r="H32" s="312"/>
      <c r="I32" s="312"/>
      <c r="J32" s="91" t="s">
        <v>48</v>
      </c>
      <c r="K32" s="92">
        <v>57100</v>
      </c>
      <c r="L32" s="92">
        <v>57100</v>
      </c>
      <c r="M32" s="92"/>
      <c r="N32" s="93"/>
      <c r="O32" s="181"/>
      <c r="P32" s="131"/>
      <c r="Q32" s="315"/>
      <c r="R32" s="352"/>
      <c r="S32" s="352"/>
      <c r="T32" s="375"/>
      <c r="U32" s="75"/>
    </row>
    <row r="33" spans="1:21" x14ac:dyDescent="0.3">
      <c r="A33" s="147"/>
      <c r="B33" s="98"/>
      <c r="C33" s="99"/>
      <c r="D33" s="100"/>
      <c r="E33" s="101"/>
      <c r="F33" s="102"/>
      <c r="G33" s="103"/>
      <c r="H33" s="103"/>
      <c r="I33" s="103"/>
      <c r="J33" s="104" t="s">
        <v>49</v>
      </c>
      <c r="K33" s="105">
        <f t="shared" ref="K33:P33" si="4">SUM(K30,K31,K32)</f>
        <v>57100</v>
      </c>
      <c r="L33" s="105">
        <f t="shared" si="4"/>
        <v>57100</v>
      </c>
      <c r="M33" s="105">
        <f t="shared" si="4"/>
        <v>0</v>
      </c>
      <c r="N33" s="148">
        <f t="shared" si="4"/>
        <v>0</v>
      </c>
      <c r="O33" s="149">
        <f t="shared" si="4"/>
        <v>0</v>
      </c>
      <c r="P33" s="105">
        <f t="shared" si="4"/>
        <v>0</v>
      </c>
      <c r="Q33" s="132"/>
      <c r="R33" s="133"/>
      <c r="S33" s="133"/>
      <c r="T33" s="134"/>
    </row>
    <row r="34" spans="1:21" ht="18" customHeight="1" x14ac:dyDescent="0.3">
      <c r="A34" s="435"/>
      <c r="B34" s="436"/>
      <c r="C34" s="363"/>
      <c r="D34" s="353"/>
      <c r="E34" s="354"/>
      <c r="F34" s="428" t="s">
        <v>161</v>
      </c>
      <c r="G34" s="312" t="s">
        <v>56</v>
      </c>
      <c r="H34" s="312" t="s">
        <v>53</v>
      </c>
      <c r="I34" s="312" t="s">
        <v>54</v>
      </c>
      <c r="J34" s="82" t="s">
        <v>29</v>
      </c>
      <c r="K34" s="83">
        <v>5000</v>
      </c>
      <c r="L34" s="83"/>
      <c r="M34" s="83"/>
      <c r="N34" s="126">
        <v>5000</v>
      </c>
      <c r="O34" s="167"/>
      <c r="P34" s="126"/>
      <c r="Q34" s="313" t="s">
        <v>57</v>
      </c>
      <c r="R34" s="366">
        <v>25</v>
      </c>
      <c r="S34" s="366">
        <v>30</v>
      </c>
      <c r="T34" s="373">
        <v>32</v>
      </c>
    </row>
    <row r="35" spans="1:21" x14ac:dyDescent="0.3">
      <c r="A35" s="441"/>
      <c r="B35" s="440"/>
      <c r="C35" s="363"/>
      <c r="D35" s="353"/>
      <c r="E35" s="354"/>
      <c r="F35" s="429"/>
      <c r="G35" s="312"/>
      <c r="H35" s="312"/>
      <c r="I35" s="312"/>
      <c r="J35" s="91" t="s">
        <v>47</v>
      </c>
      <c r="K35" s="92"/>
      <c r="L35" s="92"/>
      <c r="M35" s="92"/>
      <c r="N35" s="93"/>
      <c r="O35" s="181"/>
      <c r="P35" s="93"/>
      <c r="Q35" s="315"/>
      <c r="R35" s="352"/>
      <c r="S35" s="352"/>
      <c r="T35" s="375"/>
    </row>
    <row r="36" spans="1:21" x14ac:dyDescent="0.3">
      <c r="A36" s="360"/>
      <c r="B36" s="362"/>
      <c r="C36" s="363"/>
      <c r="D36" s="353"/>
      <c r="E36" s="354"/>
      <c r="F36" s="429"/>
      <c r="G36" s="312"/>
      <c r="H36" s="312"/>
      <c r="I36" s="312"/>
      <c r="J36" s="91" t="s">
        <v>48</v>
      </c>
      <c r="K36" s="92">
        <v>17100</v>
      </c>
      <c r="L36" s="92"/>
      <c r="M36" s="92"/>
      <c r="N36" s="93">
        <v>17100</v>
      </c>
      <c r="O36" s="181"/>
      <c r="P36" s="196"/>
      <c r="Q36" s="135" t="s">
        <v>58</v>
      </c>
      <c r="R36" s="136">
        <v>1</v>
      </c>
      <c r="S36" s="136">
        <v>1</v>
      </c>
      <c r="T36" s="137">
        <v>1</v>
      </c>
      <c r="U36" s="75"/>
    </row>
    <row r="37" spans="1:21" x14ac:dyDescent="0.3">
      <c r="A37" s="147"/>
      <c r="B37" s="98"/>
      <c r="C37" s="99"/>
      <c r="D37" s="100"/>
      <c r="E37" s="101"/>
      <c r="F37" s="102"/>
      <c r="G37" s="103"/>
      <c r="H37" s="103"/>
      <c r="I37" s="103"/>
      <c r="J37" s="104" t="s">
        <v>49</v>
      </c>
      <c r="K37" s="105">
        <f t="shared" ref="K37:P37" si="5">SUM(K34,K35,K36)</f>
        <v>22100</v>
      </c>
      <c r="L37" s="105">
        <f t="shared" si="5"/>
        <v>0</v>
      </c>
      <c r="M37" s="105">
        <f t="shared" si="5"/>
        <v>0</v>
      </c>
      <c r="N37" s="148">
        <f t="shared" si="5"/>
        <v>22100</v>
      </c>
      <c r="O37" s="149">
        <f t="shared" si="5"/>
        <v>0</v>
      </c>
      <c r="P37" s="105">
        <f t="shared" si="5"/>
        <v>0</v>
      </c>
      <c r="Q37" s="132"/>
      <c r="R37" s="133"/>
      <c r="S37" s="133"/>
      <c r="T37" s="134"/>
    </row>
    <row r="38" spans="1:21" ht="17.399999999999999" customHeight="1" thickBot="1" x14ac:dyDescent="0.35">
      <c r="A38" s="258"/>
      <c r="B38" s="200"/>
      <c r="C38" s="113"/>
      <c r="D38" s="114"/>
      <c r="E38" s="115"/>
      <c r="F38" s="116"/>
      <c r="G38" s="117"/>
      <c r="H38" s="117"/>
      <c r="I38" s="117" t="s">
        <v>59</v>
      </c>
      <c r="J38" s="118" t="s">
        <v>31</v>
      </c>
      <c r="K38" s="119">
        <f t="shared" ref="K38:P38" si="6">SUM(K29,K33,K37,)</f>
        <v>79200</v>
      </c>
      <c r="L38" s="119">
        <f t="shared" si="6"/>
        <v>57100</v>
      </c>
      <c r="M38" s="119">
        <f t="shared" si="6"/>
        <v>0</v>
      </c>
      <c r="N38" s="192">
        <f t="shared" si="6"/>
        <v>22100</v>
      </c>
      <c r="O38" s="240">
        <f t="shared" si="6"/>
        <v>0</v>
      </c>
      <c r="P38" s="119">
        <f t="shared" si="6"/>
        <v>0</v>
      </c>
      <c r="Q38" s="120"/>
      <c r="R38" s="43"/>
      <c r="S38" s="43"/>
      <c r="T38" s="44"/>
    </row>
    <row r="39" spans="1:21" ht="15" thickBot="1" x14ac:dyDescent="0.35">
      <c r="A39" s="248" t="s">
        <v>20</v>
      </c>
      <c r="B39" s="249" t="s">
        <v>22</v>
      </c>
      <c r="C39" s="11" t="s">
        <v>34</v>
      </c>
      <c r="D39" s="47" t="s">
        <v>22</v>
      </c>
      <c r="E39" s="338" t="s">
        <v>60</v>
      </c>
      <c r="F39" s="339"/>
      <c r="G39" s="339"/>
      <c r="H39" s="339"/>
      <c r="I39" s="339"/>
      <c r="J39" s="340"/>
      <c r="K39" s="48">
        <f t="shared" ref="K39:P39" si="7">SUM(K28,K38,)</f>
        <v>90600</v>
      </c>
      <c r="L39" s="48">
        <f t="shared" si="7"/>
        <v>68500</v>
      </c>
      <c r="M39" s="48">
        <f t="shared" si="7"/>
        <v>0</v>
      </c>
      <c r="N39" s="48">
        <f t="shared" si="7"/>
        <v>22100</v>
      </c>
      <c r="O39" s="48">
        <f t="shared" si="7"/>
        <v>0</v>
      </c>
      <c r="P39" s="48">
        <f t="shared" si="7"/>
        <v>0</v>
      </c>
      <c r="Q39" s="49"/>
      <c r="R39" s="50"/>
      <c r="S39" s="51"/>
      <c r="T39" s="52"/>
    </row>
    <row r="40" spans="1:21" ht="15.75" customHeight="1" thickBot="1" x14ac:dyDescent="0.35">
      <c r="A40" s="8" t="s">
        <v>20</v>
      </c>
      <c r="B40" s="46" t="s">
        <v>22</v>
      </c>
      <c r="C40" s="11" t="s">
        <v>34</v>
      </c>
      <c r="D40" s="60" t="s">
        <v>34</v>
      </c>
      <c r="E40" s="341" t="s">
        <v>61</v>
      </c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3"/>
    </row>
    <row r="41" spans="1:21" ht="41.4" customHeight="1" x14ac:dyDescent="0.3">
      <c r="A41" s="138" t="s">
        <v>20</v>
      </c>
      <c r="B41" s="16" t="s">
        <v>22</v>
      </c>
      <c r="C41" s="17" t="s">
        <v>34</v>
      </c>
      <c r="D41" s="18" t="s">
        <v>34</v>
      </c>
      <c r="E41" s="19" t="s">
        <v>22</v>
      </c>
      <c r="F41" s="20" t="s">
        <v>62</v>
      </c>
      <c r="G41" s="21"/>
      <c r="H41" s="21"/>
      <c r="I41" s="21" t="s">
        <v>63</v>
      </c>
      <c r="J41" s="139"/>
      <c r="K41" s="140"/>
      <c r="L41" s="140"/>
      <c r="M41" s="140"/>
      <c r="N41" s="141"/>
      <c r="O41" s="142"/>
      <c r="P41" s="71"/>
      <c r="Q41" s="143"/>
      <c r="R41" s="73"/>
      <c r="S41" s="73"/>
      <c r="T41" s="74"/>
      <c r="U41" s="75"/>
    </row>
    <row r="42" spans="1:21" ht="18" customHeight="1" x14ac:dyDescent="0.3">
      <c r="A42" s="441"/>
      <c r="B42" s="440"/>
      <c r="C42" s="363"/>
      <c r="D42" s="353"/>
      <c r="E42" s="354"/>
      <c r="F42" s="346" t="s">
        <v>64</v>
      </c>
      <c r="G42" s="312" t="s">
        <v>38</v>
      </c>
      <c r="H42" s="312" t="s">
        <v>65</v>
      </c>
      <c r="I42" s="312" t="s">
        <v>66</v>
      </c>
      <c r="J42" s="145" t="s">
        <v>29</v>
      </c>
      <c r="K42" s="83">
        <v>5000</v>
      </c>
      <c r="L42" s="83"/>
      <c r="M42" s="83"/>
      <c r="N42" s="126">
        <v>5000</v>
      </c>
      <c r="O42" s="127"/>
      <c r="P42" s="86"/>
      <c r="Q42" s="313" t="s">
        <v>67</v>
      </c>
      <c r="R42" s="366">
        <v>0</v>
      </c>
      <c r="S42" s="366">
        <v>0</v>
      </c>
      <c r="T42" s="373">
        <v>0</v>
      </c>
    </row>
    <row r="43" spans="1:21" x14ac:dyDescent="0.3">
      <c r="A43" s="441"/>
      <c r="B43" s="440"/>
      <c r="C43" s="363"/>
      <c r="D43" s="353"/>
      <c r="E43" s="354"/>
      <c r="F43" s="355"/>
      <c r="G43" s="312"/>
      <c r="H43" s="312"/>
      <c r="I43" s="312"/>
      <c r="J43" s="146" t="s">
        <v>46</v>
      </c>
      <c r="K43" s="92"/>
      <c r="L43" s="92"/>
      <c r="M43" s="92"/>
      <c r="N43" s="93"/>
      <c r="O43" s="94"/>
      <c r="P43" s="95"/>
      <c r="Q43" s="314"/>
      <c r="R43" s="351"/>
      <c r="S43" s="351"/>
      <c r="T43" s="374"/>
    </row>
    <row r="44" spans="1:21" x14ac:dyDescent="0.3">
      <c r="A44" s="441"/>
      <c r="B44" s="362"/>
      <c r="C44" s="363"/>
      <c r="D44" s="353"/>
      <c r="E44" s="354"/>
      <c r="F44" s="355"/>
      <c r="G44" s="312"/>
      <c r="H44" s="312"/>
      <c r="I44" s="312"/>
      <c r="J44" s="146" t="s">
        <v>48</v>
      </c>
      <c r="K44" s="92">
        <v>33000</v>
      </c>
      <c r="L44" s="92"/>
      <c r="M44" s="92"/>
      <c r="N44" s="93">
        <v>33000</v>
      </c>
      <c r="O44" s="181"/>
      <c r="P44" s="196"/>
      <c r="Q44" s="315"/>
      <c r="R44" s="352"/>
      <c r="S44" s="352"/>
      <c r="T44" s="375"/>
      <c r="U44" s="75"/>
    </row>
    <row r="45" spans="1:21" x14ac:dyDescent="0.3">
      <c r="A45" s="147"/>
      <c r="B45" s="98"/>
      <c r="C45" s="99"/>
      <c r="D45" s="100"/>
      <c r="E45" s="101"/>
      <c r="F45" s="102"/>
      <c r="G45" s="103"/>
      <c r="H45" s="103"/>
      <c r="I45" s="103"/>
      <c r="J45" s="104" t="s">
        <v>49</v>
      </c>
      <c r="K45" s="105">
        <f t="shared" ref="K45:P45" si="8">SUM(K42,K43,K44)</f>
        <v>38000</v>
      </c>
      <c r="L45" s="105">
        <f t="shared" si="8"/>
        <v>0</v>
      </c>
      <c r="M45" s="105">
        <f t="shared" si="8"/>
        <v>0</v>
      </c>
      <c r="N45" s="148">
        <f t="shared" si="8"/>
        <v>38000</v>
      </c>
      <c r="O45" s="149">
        <f t="shared" si="8"/>
        <v>0</v>
      </c>
      <c r="P45" s="105">
        <f t="shared" si="8"/>
        <v>0</v>
      </c>
      <c r="Q45" s="132"/>
      <c r="R45" s="133"/>
      <c r="S45" s="133"/>
      <c r="T45" s="134"/>
    </row>
    <row r="46" spans="1:21" x14ac:dyDescent="0.3">
      <c r="A46" s="435"/>
      <c r="B46" s="436"/>
      <c r="C46" s="324"/>
      <c r="D46" s="327"/>
      <c r="E46" s="330"/>
      <c r="F46" s="346" t="s">
        <v>190</v>
      </c>
      <c r="G46" s="303" t="s">
        <v>68</v>
      </c>
      <c r="H46" s="303" t="s">
        <v>170</v>
      </c>
      <c r="I46" s="303" t="s">
        <v>66</v>
      </c>
      <c r="J46" s="241" t="s">
        <v>29</v>
      </c>
      <c r="K46" s="289">
        <v>10000</v>
      </c>
      <c r="L46" s="285"/>
      <c r="M46" s="285"/>
      <c r="N46" s="288">
        <v>10000</v>
      </c>
      <c r="O46" s="286"/>
      <c r="P46" s="285"/>
      <c r="Q46" s="333"/>
      <c r="R46" s="307"/>
      <c r="S46" s="307"/>
      <c r="T46" s="309"/>
    </row>
    <row r="47" spans="1:21" x14ac:dyDescent="0.3">
      <c r="A47" s="441"/>
      <c r="B47" s="440"/>
      <c r="C47" s="325"/>
      <c r="D47" s="328"/>
      <c r="E47" s="331"/>
      <c r="F47" s="364"/>
      <c r="G47" s="304"/>
      <c r="H47" s="304"/>
      <c r="I47" s="304"/>
      <c r="J47" s="241" t="s">
        <v>69</v>
      </c>
      <c r="K47" s="285"/>
      <c r="L47" s="285"/>
      <c r="M47" s="285"/>
      <c r="N47" s="287"/>
      <c r="O47" s="286"/>
      <c r="P47" s="285"/>
      <c r="Q47" s="334"/>
      <c r="R47" s="308"/>
      <c r="S47" s="308"/>
      <c r="T47" s="310"/>
    </row>
    <row r="48" spans="1:21" x14ac:dyDescent="0.3">
      <c r="A48" s="360"/>
      <c r="B48" s="362"/>
      <c r="C48" s="326"/>
      <c r="D48" s="329"/>
      <c r="E48" s="332"/>
      <c r="F48" s="365"/>
      <c r="G48" s="311"/>
      <c r="H48" s="311"/>
      <c r="I48" s="311"/>
      <c r="J48" s="241" t="s">
        <v>171</v>
      </c>
      <c r="K48" s="285"/>
      <c r="L48" s="285"/>
      <c r="M48" s="285"/>
      <c r="N48" s="287"/>
      <c r="O48" s="286"/>
      <c r="P48" s="285"/>
      <c r="Q48" s="334"/>
      <c r="R48" s="308"/>
      <c r="S48" s="308"/>
      <c r="T48" s="310"/>
    </row>
    <row r="49" spans="1:21" x14ac:dyDescent="0.3">
      <c r="A49" s="258"/>
      <c r="B49" s="200"/>
      <c r="C49" s="279"/>
      <c r="D49" s="201"/>
      <c r="E49" s="280"/>
      <c r="F49" s="281"/>
      <c r="G49" s="282"/>
      <c r="H49" s="282"/>
      <c r="I49" s="103"/>
      <c r="J49" s="283" t="s">
        <v>49</v>
      </c>
      <c r="K49" s="202">
        <f>SUM(K46:K48)</f>
        <v>10000</v>
      </c>
      <c r="L49" s="202">
        <f t="shared" ref="L49:P49" si="9">SUM(L46:L48)</f>
        <v>0</v>
      </c>
      <c r="M49" s="202">
        <f t="shared" si="9"/>
        <v>0</v>
      </c>
      <c r="N49" s="203">
        <f t="shared" si="9"/>
        <v>10000</v>
      </c>
      <c r="O49" s="284">
        <f t="shared" si="9"/>
        <v>0</v>
      </c>
      <c r="P49" s="202">
        <f t="shared" si="9"/>
        <v>0</v>
      </c>
      <c r="Q49" s="108"/>
      <c r="R49" s="109"/>
      <c r="S49" s="109"/>
      <c r="T49" s="110"/>
    </row>
    <row r="50" spans="1:21" ht="18" customHeight="1" thickBot="1" x14ac:dyDescent="0.35">
      <c r="A50" s="258"/>
      <c r="B50" s="200"/>
      <c r="C50" s="33"/>
      <c r="D50" s="34"/>
      <c r="E50" s="35"/>
      <c r="F50" s="150"/>
      <c r="G50" s="36"/>
      <c r="H50" s="36"/>
      <c r="I50" s="37"/>
      <c r="J50" s="38" t="s">
        <v>31</v>
      </c>
      <c r="K50" s="39">
        <f>SUM(K41,K45,K49)</f>
        <v>48000</v>
      </c>
      <c r="L50" s="39">
        <f t="shared" ref="L50:P50" si="10">SUM(L41,L45,L49)</f>
        <v>0</v>
      </c>
      <c r="M50" s="39">
        <f t="shared" si="10"/>
        <v>0</v>
      </c>
      <c r="N50" s="162">
        <f t="shared" si="10"/>
        <v>48000</v>
      </c>
      <c r="O50" s="163">
        <f t="shared" si="10"/>
        <v>0</v>
      </c>
      <c r="P50" s="39">
        <f t="shared" si="10"/>
        <v>0</v>
      </c>
      <c r="Q50" s="151"/>
      <c r="R50" s="152"/>
      <c r="S50" s="152"/>
      <c r="T50" s="153"/>
    </row>
    <row r="51" spans="1:21" ht="15" thickBot="1" x14ac:dyDescent="0.35">
      <c r="A51" s="248" t="s">
        <v>20</v>
      </c>
      <c r="B51" s="249" t="s">
        <v>22</v>
      </c>
      <c r="C51" s="11" t="s">
        <v>34</v>
      </c>
      <c r="D51" s="47" t="s">
        <v>34</v>
      </c>
      <c r="E51" s="338" t="s">
        <v>32</v>
      </c>
      <c r="F51" s="339"/>
      <c r="G51" s="339"/>
      <c r="H51" s="339"/>
      <c r="I51" s="339"/>
      <c r="J51" s="340"/>
      <c r="K51" s="48">
        <f t="shared" ref="K51:P51" si="11">SUM(K50)</f>
        <v>48000</v>
      </c>
      <c r="L51" s="48">
        <f t="shared" si="11"/>
        <v>0</v>
      </c>
      <c r="M51" s="48">
        <f t="shared" si="11"/>
        <v>0</v>
      </c>
      <c r="N51" s="48">
        <f t="shared" si="11"/>
        <v>48000</v>
      </c>
      <c r="O51" s="48">
        <f t="shared" si="11"/>
        <v>0</v>
      </c>
      <c r="P51" s="48">
        <f t="shared" si="11"/>
        <v>0</v>
      </c>
      <c r="Q51" s="49"/>
      <c r="R51" s="50"/>
      <c r="S51" s="51"/>
      <c r="T51" s="52"/>
    </row>
    <row r="52" spans="1:21" ht="15" thickBot="1" x14ac:dyDescent="0.35">
      <c r="A52" s="8" t="s">
        <v>20</v>
      </c>
      <c r="B52" s="46" t="s">
        <v>22</v>
      </c>
      <c r="C52" s="11" t="s">
        <v>34</v>
      </c>
      <c r="D52" s="60" t="s">
        <v>70</v>
      </c>
      <c r="E52" s="341" t="s">
        <v>71</v>
      </c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3"/>
      <c r="U52" s="75"/>
    </row>
    <row r="53" spans="1:21" ht="28.8" x14ac:dyDescent="0.3">
      <c r="A53" s="138" t="s">
        <v>20</v>
      </c>
      <c r="B53" s="16" t="s">
        <v>22</v>
      </c>
      <c r="C53" s="17" t="s">
        <v>34</v>
      </c>
      <c r="D53" s="18" t="s">
        <v>70</v>
      </c>
      <c r="E53" s="19" t="s">
        <v>22</v>
      </c>
      <c r="F53" s="20" t="s">
        <v>72</v>
      </c>
      <c r="G53" s="21"/>
      <c r="H53" s="21"/>
      <c r="I53" s="21" t="s">
        <v>73</v>
      </c>
      <c r="J53" s="154"/>
      <c r="K53" s="140"/>
      <c r="L53" s="140"/>
      <c r="M53" s="140"/>
      <c r="N53" s="141"/>
      <c r="O53" s="142"/>
      <c r="P53" s="71"/>
      <c r="Q53" s="143"/>
      <c r="R53" s="155"/>
      <c r="S53" s="155"/>
      <c r="T53" s="156"/>
    </row>
    <row r="54" spans="1:21" x14ac:dyDescent="0.3">
      <c r="A54" s="441"/>
      <c r="B54" s="440"/>
      <c r="C54" s="363"/>
      <c r="D54" s="353"/>
      <c r="E54" s="354"/>
      <c r="F54" s="346" t="s">
        <v>74</v>
      </c>
      <c r="G54" s="312" t="s">
        <v>68</v>
      </c>
      <c r="H54" s="312" t="s">
        <v>75</v>
      </c>
      <c r="I54" s="312" t="s">
        <v>76</v>
      </c>
      <c r="J54" s="82" t="s">
        <v>29</v>
      </c>
      <c r="K54" s="83">
        <v>2000</v>
      </c>
      <c r="L54" s="83"/>
      <c r="M54" s="83"/>
      <c r="N54" s="126">
        <v>2000</v>
      </c>
      <c r="O54" s="127"/>
      <c r="P54" s="86"/>
      <c r="Q54" s="313" t="s">
        <v>77</v>
      </c>
      <c r="R54" s="316">
        <v>0.6</v>
      </c>
      <c r="S54" s="319">
        <v>0</v>
      </c>
      <c r="T54" s="356">
        <v>0</v>
      </c>
    </row>
    <row r="55" spans="1:21" ht="15" customHeight="1" x14ac:dyDescent="0.3">
      <c r="A55" s="441"/>
      <c r="B55" s="440"/>
      <c r="C55" s="363"/>
      <c r="D55" s="353"/>
      <c r="E55" s="354"/>
      <c r="F55" s="355"/>
      <c r="G55" s="312"/>
      <c r="H55" s="312"/>
      <c r="I55" s="312"/>
      <c r="J55" s="82" t="s">
        <v>46</v>
      </c>
      <c r="K55" s="83"/>
      <c r="L55" s="83"/>
      <c r="M55" s="83"/>
      <c r="N55" s="126"/>
      <c r="O55" s="127"/>
      <c r="P55" s="86"/>
      <c r="Q55" s="314"/>
      <c r="R55" s="317"/>
      <c r="S55" s="320"/>
      <c r="T55" s="357"/>
    </row>
    <row r="56" spans="1:21" ht="18.75" customHeight="1" x14ac:dyDescent="0.3">
      <c r="A56" s="441"/>
      <c r="B56" s="440"/>
      <c r="C56" s="363"/>
      <c r="D56" s="353"/>
      <c r="E56" s="354"/>
      <c r="F56" s="355"/>
      <c r="G56" s="312"/>
      <c r="H56" s="312"/>
      <c r="I56" s="312"/>
      <c r="J56" s="91" t="s">
        <v>45</v>
      </c>
      <c r="K56" s="92">
        <v>6100</v>
      </c>
      <c r="L56" s="92"/>
      <c r="M56" s="92"/>
      <c r="N56" s="93">
        <v>6100</v>
      </c>
      <c r="O56" s="181"/>
      <c r="P56" s="93"/>
      <c r="Q56" s="314"/>
      <c r="R56" s="317"/>
      <c r="S56" s="320"/>
      <c r="T56" s="357"/>
      <c r="U56" s="75"/>
    </row>
    <row r="57" spans="1:21" ht="15.75" customHeight="1" x14ac:dyDescent="0.3">
      <c r="A57" s="360"/>
      <c r="B57" s="362"/>
      <c r="C57" s="363"/>
      <c r="D57" s="353"/>
      <c r="E57" s="354"/>
      <c r="F57" s="347"/>
      <c r="G57" s="312"/>
      <c r="H57" s="312"/>
      <c r="I57" s="312"/>
      <c r="J57" s="91" t="s">
        <v>47</v>
      </c>
      <c r="K57" s="92"/>
      <c r="L57" s="92"/>
      <c r="M57" s="92"/>
      <c r="N57" s="93"/>
      <c r="O57" s="181"/>
      <c r="P57" s="196"/>
      <c r="Q57" s="315"/>
      <c r="R57" s="318"/>
      <c r="S57" s="321"/>
      <c r="T57" s="358"/>
    </row>
    <row r="58" spans="1:21" x14ac:dyDescent="0.3">
      <c r="A58" s="147"/>
      <c r="B58" s="98"/>
      <c r="C58" s="77"/>
      <c r="D58" s="78"/>
      <c r="E58" s="79"/>
      <c r="F58" s="90"/>
      <c r="G58" s="81"/>
      <c r="H58" s="81"/>
      <c r="I58" s="81"/>
      <c r="J58" s="91" t="s">
        <v>48</v>
      </c>
      <c r="K58" s="92">
        <v>34700</v>
      </c>
      <c r="L58" s="92"/>
      <c r="M58" s="92"/>
      <c r="N58" s="93">
        <v>34700</v>
      </c>
      <c r="O58" s="181"/>
      <c r="P58" s="196"/>
      <c r="Q58" s="72"/>
      <c r="R58" s="158"/>
      <c r="S58" s="155"/>
      <c r="T58" s="156"/>
      <c r="U58" s="75"/>
    </row>
    <row r="59" spans="1:21" ht="15" customHeight="1" x14ac:dyDescent="0.3">
      <c r="A59" s="144"/>
      <c r="B59" s="76"/>
      <c r="C59" s="99"/>
      <c r="D59" s="100"/>
      <c r="E59" s="101"/>
      <c r="F59" s="102"/>
      <c r="G59" s="103"/>
      <c r="H59" s="103"/>
      <c r="I59" s="103"/>
      <c r="J59" s="104" t="s">
        <v>49</v>
      </c>
      <c r="K59" s="105">
        <f>SUM(K54,K55,K56,K57,K58)</f>
        <v>42800</v>
      </c>
      <c r="L59" s="105">
        <f>SUM(L54,L55,L56,L57,L58)</f>
        <v>0</v>
      </c>
      <c r="M59" s="105">
        <f>SUM(M54,M55,M56,M57,M58)</f>
        <v>0</v>
      </c>
      <c r="N59" s="148">
        <f>SUM(N54,N55,N56,N57,N58)</f>
        <v>42800</v>
      </c>
      <c r="O59" s="149">
        <f>SUM(O54,O56,O57)</f>
        <v>0</v>
      </c>
      <c r="P59" s="105">
        <f>SUM(P54,P56,P57)</f>
        <v>0</v>
      </c>
      <c r="Q59" s="132"/>
      <c r="R59" s="159"/>
      <c r="S59" s="159"/>
      <c r="T59" s="160"/>
    </row>
    <row r="60" spans="1:21" ht="18" customHeight="1" thickBot="1" x14ac:dyDescent="0.35">
      <c r="A60" s="258"/>
      <c r="B60" s="200"/>
      <c r="C60" s="33"/>
      <c r="D60" s="34"/>
      <c r="E60" s="35"/>
      <c r="F60" s="150"/>
      <c r="G60" s="36"/>
      <c r="H60" s="36"/>
      <c r="I60" s="161"/>
      <c r="J60" s="38" t="s">
        <v>31</v>
      </c>
      <c r="K60" s="39">
        <f t="shared" ref="K60:P60" si="12">SUM(K53,K59,)</f>
        <v>42800</v>
      </c>
      <c r="L60" s="39">
        <f t="shared" si="12"/>
        <v>0</v>
      </c>
      <c r="M60" s="39">
        <f t="shared" si="12"/>
        <v>0</v>
      </c>
      <c r="N60" s="162">
        <f t="shared" si="12"/>
        <v>42800</v>
      </c>
      <c r="O60" s="163">
        <f t="shared" si="12"/>
        <v>0</v>
      </c>
      <c r="P60" s="39">
        <f t="shared" si="12"/>
        <v>0</v>
      </c>
      <c r="Q60" s="151"/>
      <c r="R60" s="164"/>
      <c r="S60" s="164"/>
      <c r="T60" s="165"/>
      <c r="U60" s="75"/>
    </row>
    <row r="61" spans="1:21" ht="31.5" customHeight="1" x14ac:dyDescent="0.3">
      <c r="A61" s="138" t="s">
        <v>20</v>
      </c>
      <c r="B61" s="16" t="s">
        <v>22</v>
      </c>
      <c r="C61" s="62" t="s">
        <v>34</v>
      </c>
      <c r="D61" s="63" t="s">
        <v>70</v>
      </c>
      <c r="E61" s="64" t="s">
        <v>34</v>
      </c>
      <c r="F61" s="65" t="s">
        <v>78</v>
      </c>
      <c r="G61" s="66"/>
      <c r="H61" s="66"/>
      <c r="I61" s="66" t="s">
        <v>79</v>
      </c>
      <c r="J61" s="67"/>
      <c r="K61" s="68"/>
      <c r="L61" s="68"/>
      <c r="M61" s="68"/>
      <c r="N61" s="166"/>
      <c r="O61" s="142"/>
      <c r="P61" s="71"/>
      <c r="Q61" s="143"/>
      <c r="R61" s="155"/>
      <c r="S61" s="155"/>
      <c r="T61" s="156"/>
    </row>
    <row r="62" spans="1:21" ht="28.5" customHeight="1" x14ac:dyDescent="0.3">
      <c r="A62" s="186"/>
      <c r="B62" s="61"/>
      <c r="C62" s="77"/>
      <c r="D62" s="78"/>
      <c r="E62" s="79"/>
      <c r="F62" s="80" t="s">
        <v>80</v>
      </c>
      <c r="G62" s="81" t="s">
        <v>68</v>
      </c>
      <c r="H62" s="81" t="s">
        <v>81</v>
      </c>
      <c r="I62" s="81" t="s">
        <v>82</v>
      </c>
      <c r="J62" s="82" t="s">
        <v>29</v>
      </c>
      <c r="K62" s="83">
        <v>10000</v>
      </c>
      <c r="L62" s="83"/>
      <c r="M62" s="83"/>
      <c r="N62" s="126">
        <v>10000</v>
      </c>
      <c r="O62" s="167">
        <v>10000</v>
      </c>
      <c r="P62" s="86">
        <v>10000</v>
      </c>
      <c r="Q62" s="87" t="s">
        <v>83</v>
      </c>
      <c r="R62" s="241">
        <v>0</v>
      </c>
      <c r="S62" s="241">
        <v>0</v>
      </c>
      <c r="T62" s="242">
        <v>1</v>
      </c>
    </row>
    <row r="63" spans="1:21" x14ac:dyDescent="0.3">
      <c r="A63" s="144"/>
      <c r="B63" s="76"/>
      <c r="C63" s="99"/>
      <c r="D63" s="100"/>
      <c r="E63" s="101"/>
      <c r="F63" s="102"/>
      <c r="G63" s="103"/>
      <c r="H63" s="103"/>
      <c r="I63" s="103"/>
      <c r="J63" s="104" t="s">
        <v>49</v>
      </c>
      <c r="K63" s="105">
        <f t="shared" ref="K63:P63" si="13">SUM(K62)</f>
        <v>10000</v>
      </c>
      <c r="L63" s="105">
        <f t="shared" si="13"/>
        <v>0</v>
      </c>
      <c r="M63" s="105">
        <f t="shared" si="13"/>
        <v>0</v>
      </c>
      <c r="N63" s="148">
        <f t="shared" si="13"/>
        <v>10000</v>
      </c>
      <c r="O63" s="149">
        <f t="shared" si="13"/>
        <v>10000</v>
      </c>
      <c r="P63" s="105">
        <f t="shared" si="13"/>
        <v>10000</v>
      </c>
      <c r="Q63" s="108"/>
      <c r="R63" s="104"/>
      <c r="S63" s="104"/>
      <c r="T63" s="168"/>
    </row>
    <row r="64" spans="1:21" ht="15.75" customHeight="1" thickBot="1" x14ac:dyDescent="0.35">
      <c r="A64" s="258"/>
      <c r="B64" s="200"/>
      <c r="C64" s="33"/>
      <c r="D64" s="34"/>
      <c r="E64" s="35"/>
      <c r="F64" s="150"/>
      <c r="G64" s="36"/>
      <c r="H64" s="36"/>
      <c r="I64" s="37"/>
      <c r="J64" s="38" t="s">
        <v>31</v>
      </c>
      <c r="K64" s="39">
        <f t="shared" ref="K64:P64" si="14">SUM(K61,K63,)</f>
        <v>10000</v>
      </c>
      <c r="L64" s="39">
        <f t="shared" si="14"/>
        <v>0</v>
      </c>
      <c r="M64" s="39">
        <f t="shared" si="14"/>
        <v>0</v>
      </c>
      <c r="N64" s="162">
        <f t="shared" si="14"/>
        <v>10000</v>
      </c>
      <c r="O64" s="163">
        <f t="shared" si="14"/>
        <v>10000</v>
      </c>
      <c r="P64" s="39">
        <f t="shared" si="14"/>
        <v>10000</v>
      </c>
      <c r="Q64" s="151"/>
      <c r="R64" s="164"/>
      <c r="S64" s="164"/>
      <c r="T64" s="165"/>
    </row>
    <row r="65" spans="1:21" ht="18" customHeight="1" x14ac:dyDescent="0.3">
      <c r="A65" s="138" t="s">
        <v>20</v>
      </c>
      <c r="B65" s="16" t="s">
        <v>22</v>
      </c>
      <c r="C65" s="62" t="s">
        <v>34</v>
      </c>
      <c r="D65" s="63" t="s">
        <v>70</v>
      </c>
      <c r="E65" s="64" t="s">
        <v>84</v>
      </c>
      <c r="F65" s="65" t="s">
        <v>162</v>
      </c>
      <c r="G65" s="66"/>
      <c r="H65" s="66"/>
      <c r="I65" s="66" t="s">
        <v>85</v>
      </c>
      <c r="J65" s="67"/>
      <c r="K65" s="68"/>
      <c r="L65" s="68"/>
      <c r="M65" s="68"/>
      <c r="N65" s="166"/>
      <c r="O65" s="142"/>
      <c r="P65" s="71"/>
      <c r="Q65" s="143" t="s">
        <v>166</v>
      </c>
      <c r="R65" s="216">
        <v>1</v>
      </c>
      <c r="S65" s="73"/>
      <c r="T65" s="96"/>
    </row>
    <row r="66" spans="1:21" ht="19.2" x14ac:dyDescent="0.3">
      <c r="A66" s="186"/>
      <c r="B66" s="61"/>
      <c r="C66" s="122"/>
      <c r="D66" s="123"/>
      <c r="E66" s="124"/>
      <c r="F66" s="275" t="s">
        <v>86</v>
      </c>
      <c r="G66" s="125"/>
      <c r="H66" s="125"/>
      <c r="I66" s="125"/>
      <c r="J66" s="170" t="s">
        <v>29</v>
      </c>
      <c r="K66" s="171">
        <v>15000</v>
      </c>
      <c r="L66" s="171"/>
      <c r="M66" s="171"/>
      <c r="N66" s="172">
        <v>15000</v>
      </c>
      <c r="O66" s="173">
        <v>15000</v>
      </c>
      <c r="P66" s="174">
        <v>15000</v>
      </c>
      <c r="Q66" s="175"/>
      <c r="R66" s="176"/>
      <c r="S66" s="176"/>
      <c r="T66" s="177"/>
    </row>
    <row r="67" spans="1:21" ht="15" thickBot="1" x14ac:dyDescent="0.35">
      <c r="A67" s="169"/>
      <c r="B67" s="121"/>
      <c r="C67" s="33"/>
      <c r="D67" s="34"/>
      <c r="E67" s="35"/>
      <c r="F67" s="266"/>
      <c r="G67" s="36"/>
      <c r="H67" s="36"/>
      <c r="I67" s="36"/>
      <c r="J67" s="38" t="s">
        <v>31</v>
      </c>
      <c r="K67" s="39">
        <f t="shared" ref="K67:P67" si="15">SUM(K65,K66)</f>
        <v>15000</v>
      </c>
      <c r="L67" s="39">
        <f t="shared" si="15"/>
        <v>0</v>
      </c>
      <c r="M67" s="39">
        <f t="shared" si="15"/>
        <v>0</v>
      </c>
      <c r="N67" s="39">
        <f t="shared" si="15"/>
        <v>15000</v>
      </c>
      <c r="O67" s="39">
        <f t="shared" si="15"/>
        <v>15000</v>
      </c>
      <c r="P67" s="39">
        <f t="shared" si="15"/>
        <v>15000</v>
      </c>
      <c r="Q67" s="151"/>
      <c r="R67" s="164"/>
      <c r="S67" s="164"/>
      <c r="T67" s="165"/>
      <c r="U67" s="75"/>
    </row>
    <row r="68" spans="1:21" ht="15" thickBot="1" x14ac:dyDescent="0.35">
      <c r="A68" s="259" t="s">
        <v>20</v>
      </c>
      <c r="B68" s="235" t="s">
        <v>22</v>
      </c>
      <c r="C68" s="11" t="s">
        <v>34</v>
      </c>
      <c r="D68" s="47" t="s">
        <v>70</v>
      </c>
      <c r="E68" s="338" t="s">
        <v>60</v>
      </c>
      <c r="F68" s="339"/>
      <c r="G68" s="339"/>
      <c r="H68" s="339"/>
      <c r="I68" s="339"/>
      <c r="J68" s="340"/>
      <c r="K68" s="48">
        <f>SUM(K60,K64,K67)</f>
        <v>67800</v>
      </c>
      <c r="L68" s="48">
        <f t="shared" ref="L68:P68" si="16">SUM(L60,L64,L67)</f>
        <v>0</v>
      </c>
      <c r="M68" s="48">
        <f t="shared" si="16"/>
        <v>0</v>
      </c>
      <c r="N68" s="48">
        <f t="shared" si="16"/>
        <v>67800</v>
      </c>
      <c r="O68" s="48">
        <f t="shared" si="16"/>
        <v>25000</v>
      </c>
      <c r="P68" s="48">
        <f t="shared" si="16"/>
        <v>25000</v>
      </c>
      <c r="Q68" s="49"/>
      <c r="R68" s="50"/>
      <c r="S68" s="51"/>
      <c r="T68" s="52"/>
      <c r="U68" s="75"/>
    </row>
    <row r="69" spans="1:21" ht="15" thickBot="1" x14ac:dyDescent="0.35">
      <c r="A69" s="8" t="s">
        <v>20</v>
      </c>
      <c r="B69" s="10" t="s">
        <v>22</v>
      </c>
      <c r="C69" s="11" t="s">
        <v>34</v>
      </c>
      <c r="D69" s="60" t="s">
        <v>84</v>
      </c>
      <c r="E69" s="341" t="s">
        <v>88</v>
      </c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3"/>
    </row>
    <row r="70" spans="1:21" ht="19.5" customHeight="1" x14ac:dyDescent="0.3">
      <c r="A70" s="138" t="s">
        <v>20</v>
      </c>
      <c r="B70" s="16" t="s">
        <v>22</v>
      </c>
      <c r="C70" s="17" t="s">
        <v>34</v>
      </c>
      <c r="D70" s="18" t="s">
        <v>84</v>
      </c>
      <c r="E70" s="19" t="s">
        <v>22</v>
      </c>
      <c r="F70" s="20" t="s">
        <v>89</v>
      </c>
      <c r="G70" s="21"/>
      <c r="H70" s="21"/>
      <c r="I70" s="21" t="s">
        <v>90</v>
      </c>
      <c r="J70" s="139"/>
      <c r="K70" s="140"/>
      <c r="L70" s="140"/>
      <c r="M70" s="140"/>
      <c r="N70" s="141"/>
      <c r="O70" s="142"/>
      <c r="P70" s="178"/>
      <c r="Q70" s="179"/>
      <c r="R70" s="73"/>
      <c r="S70" s="73"/>
      <c r="T70" s="96"/>
    </row>
    <row r="71" spans="1:21" x14ac:dyDescent="0.3">
      <c r="A71" s="186"/>
      <c r="B71" s="61"/>
      <c r="C71" s="77"/>
      <c r="D71" s="78"/>
      <c r="E71" s="79"/>
      <c r="F71" s="80" t="s">
        <v>91</v>
      </c>
      <c r="G71" s="81" t="s">
        <v>68</v>
      </c>
      <c r="H71" s="81" t="s">
        <v>92</v>
      </c>
      <c r="I71" s="81" t="s">
        <v>93</v>
      </c>
      <c r="J71" s="82" t="s">
        <v>29</v>
      </c>
      <c r="K71" s="83">
        <v>35000</v>
      </c>
      <c r="L71" s="83">
        <v>20000</v>
      </c>
      <c r="M71" s="83"/>
      <c r="N71" s="126">
        <v>15000</v>
      </c>
      <c r="O71" s="167">
        <v>35000</v>
      </c>
      <c r="P71" s="86">
        <v>35000</v>
      </c>
      <c r="Q71" s="180"/>
      <c r="R71" s="88"/>
      <c r="S71" s="88"/>
      <c r="T71" s="89"/>
    </row>
    <row r="72" spans="1:21" x14ac:dyDescent="0.3">
      <c r="A72" s="435"/>
      <c r="B72" s="436"/>
      <c r="C72" s="363"/>
      <c r="D72" s="353"/>
      <c r="E72" s="354"/>
      <c r="F72" s="346" t="s">
        <v>94</v>
      </c>
      <c r="G72" s="312" t="s">
        <v>38</v>
      </c>
      <c r="H72" s="312" t="s">
        <v>92</v>
      </c>
      <c r="I72" s="312" t="s">
        <v>93</v>
      </c>
      <c r="J72" s="82" t="s">
        <v>69</v>
      </c>
      <c r="K72" s="83"/>
      <c r="L72" s="83"/>
      <c r="M72" s="83"/>
      <c r="N72" s="126"/>
      <c r="O72" s="167"/>
      <c r="P72" s="86"/>
      <c r="Q72" s="322" t="s">
        <v>95</v>
      </c>
      <c r="R72" s="307">
        <v>4</v>
      </c>
      <c r="S72" s="307">
        <v>4</v>
      </c>
      <c r="T72" s="309">
        <v>4</v>
      </c>
      <c r="U72" s="75"/>
    </row>
    <row r="73" spans="1:21" x14ac:dyDescent="0.3">
      <c r="A73" s="360"/>
      <c r="B73" s="362"/>
      <c r="C73" s="363"/>
      <c r="D73" s="353"/>
      <c r="E73" s="354"/>
      <c r="F73" s="355"/>
      <c r="G73" s="312"/>
      <c r="H73" s="312"/>
      <c r="I73" s="312"/>
      <c r="J73" s="91" t="s">
        <v>29</v>
      </c>
      <c r="K73" s="92">
        <v>50000</v>
      </c>
      <c r="L73" s="92"/>
      <c r="M73" s="92"/>
      <c r="N73" s="93">
        <v>50000</v>
      </c>
      <c r="O73" s="181">
        <v>50000</v>
      </c>
      <c r="P73" s="93">
        <v>50000</v>
      </c>
      <c r="Q73" s="323"/>
      <c r="R73" s="308"/>
      <c r="S73" s="308"/>
      <c r="T73" s="310"/>
      <c r="U73" s="75"/>
    </row>
    <row r="74" spans="1:21" ht="15" customHeight="1" x14ac:dyDescent="0.3">
      <c r="A74" s="147"/>
      <c r="B74" s="98"/>
      <c r="C74" s="99"/>
      <c r="D74" s="100"/>
      <c r="E74" s="101"/>
      <c r="F74" s="182"/>
      <c r="G74" s="103"/>
      <c r="H74" s="103"/>
      <c r="I74" s="103"/>
      <c r="J74" s="104" t="s">
        <v>49</v>
      </c>
      <c r="K74" s="105">
        <f>SUM(K71,K72,K73)</f>
        <v>85000</v>
      </c>
      <c r="L74" s="105">
        <f>SUM(L71,L72,L73)</f>
        <v>20000</v>
      </c>
      <c r="M74" s="105">
        <f>SUM(M71,M72,M73)</f>
        <v>0</v>
      </c>
      <c r="N74" s="148">
        <f>SUM(N71,N72,N73)</f>
        <v>65000</v>
      </c>
      <c r="O74" s="149">
        <f>SUM(O72,O73)</f>
        <v>50000</v>
      </c>
      <c r="P74" s="148">
        <f>SUM(P72,P73)</f>
        <v>50000</v>
      </c>
      <c r="Q74" s="183"/>
      <c r="R74" s="109"/>
      <c r="S74" s="109"/>
      <c r="T74" s="110"/>
    </row>
    <row r="75" spans="1:21" ht="31.95" customHeight="1" x14ac:dyDescent="0.3">
      <c r="A75" s="435"/>
      <c r="B75" s="436"/>
      <c r="C75" s="324"/>
      <c r="D75" s="327"/>
      <c r="E75" s="344"/>
      <c r="F75" s="346" t="s">
        <v>96</v>
      </c>
      <c r="G75" s="348" t="s">
        <v>68</v>
      </c>
      <c r="H75" s="348" t="s">
        <v>92</v>
      </c>
      <c r="I75" s="348" t="s">
        <v>93</v>
      </c>
      <c r="J75" s="82" t="s">
        <v>29</v>
      </c>
      <c r="K75" s="83">
        <v>100000</v>
      </c>
      <c r="L75" s="83"/>
      <c r="M75" s="83"/>
      <c r="N75" s="126">
        <v>100000</v>
      </c>
      <c r="O75" s="167">
        <v>150000</v>
      </c>
      <c r="P75" s="86">
        <v>150000</v>
      </c>
      <c r="Q75" s="180" t="s">
        <v>97</v>
      </c>
      <c r="R75" s="227">
        <v>2</v>
      </c>
      <c r="S75" s="227">
        <v>5</v>
      </c>
      <c r="T75" s="228">
        <v>5</v>
      </c>
      <c r="U75" s="75"/>
    </row>
    <row r="76" spans="1:21" ht="18" customHeight="1" x14ac:dyDescent="0.3">
      <c r="A76" s="360"/>
      <c r="B76" s="362"/>
      <c r="C76" s="326"/>
      <c r="D76" s="329"/>
      <c r="E76" s="345"/>
      <c r="F76" s="347"/>
      <c r="G76" s="349"/>
      <c r="H76" s="349"/>
      <c r="I76" s="349"/>
      <c r="J76" s="145" t="s">
        <v>69</v>
      </c>
      <c r="K76" s="83"/>
      <c r="L76" s="83"/>
      <c r="M76" s="83"/>
      <c r="N76" s="93"/>
      <c r="O76" s="94"/>
      <c r="P76" s="95"/>
      <c r="Q76" s="187"/>
      <c r="R76" s="136"/>
      <c r="S76" s="136"/>
      <c r="T76" s="188"/>
    </row>
    <row r="77" spans="1:21" ht="18" customHeight="1" x14ac:dyDescent="0.3">
      <c r="A77" s="260"/>
      <c r="B77" s="254"/>
      <c r="C77" s="99"/>
      <c r="D77" s="100"/>
      <c r="E77" s="101"/>
      <c r="F77" s="182"/>
      <c r="G77" s="103"/>
      <c r="H77" s="103"/>
      <c r="I77" s="103"/>
      <c r="J77" s="104" t="s">
        <v>49</v>
      </c>
      <c r="K77" s="105">
        <f t="shared" ref="K77:P77" si="17">SUM(K75,K76)</f>
        <v>100000</v>
      </c>
      <c r="L77" s="105">
        <f t="shared" si="17"/>
        <v>0</v>
      </c>
      <c r="M77" s="105">
        <f t="shared" si="17"/>
        <v>0</v>
      </c>
      <c r="N77" s="148">
        <f t="shared" si="17"/>
        <v>100000</v>
      </c>
      <c r="O77" s="149">
        <f t="shared" si="17"/>
        <v>150000</v>
      </c>
      <c r="P77" s="148">
        <f t="shared" si="17"/>
        <v>150000</v>
      </c>
      <c r="Q77" s="183"/>
      <c r="R77" s="109"/>
      <c r="S77" s="109"/>
      <c r="T77" s="110"/>
    </row>
    <row r="78" spans="1:21" ht="18" customHeight="1" x14ac:dyDescent="0.3">
      <c r="A78" s="147"/>
      <c r="B78" s="98"/>
      <c r="C78" s="77"/>
      <c r="D78" s="78"/>
      <c r="E78" s="79"/>
      <c r="F78" s="80" t="s">
        <v>98</v>
      </c>
      <c r="G78" s="81" t="s">
        <v>38</v>
      </c>
      <c r="H78" s="81" t="s">
        <v>99</v>
      </c>
      <c r="I78" s="81" t="s">
        <v>100</v>
      </c>
      <c r="J78" s="82" t="s">
        <v>29</v>
      </c>
      <c r="K78" s="83">
        <v>1000</v>
      </c>
      <c r="L78" s="83"/>
      <c r="M78" s="83" t="s">
        <v>59</v>
      </c>
      <c r="N78" s="126">
        <v>1000</v>
      </c>
      <c r="O78" s="127">
        <v>1000</v>
      </c>
      <c r="P78" s="86">
        <v>1000</v>
      </c>
      <c r="Q78" s="180" t="s">
        <v>55</v>
      </c>
      <c r="R78" s="88">
        <v>0</v>
      </c>
      <c r="S78" s="227">
        <v>0</v>
      </c>
      <c r="T78" s="228">
        <v>1</v>
      </c>
    </row>
    <row r="79" spans="1:21" ht="18" customHeight="1" x14ac:dyDescent="0.3">
      <c r="A79" s="144"/>
      <c r="B79" s="76"/>
      <c r="C79" s="184"/>
      <c r="D79" s="185"/>
      <c r="E79" s="101"/>
      <c r="F79" s="182"/>
      <c r="G79" s="103"/>
      <c r="H79" s="103"/>
      <c r="I79" s="103"/>
      <c r="J79" s="104" t="s">
        <v>49</v>
      </c>
      <c r="K79" s="105">
        <f t="shared" ref="K79:P79" si="18">SUM(K78)</f>
        <v>1000</v>
      </c>
      <c r="L79" s="105">
        <f t="shared" si="18"/>
        <v>0</v>
      </c>
      <c r="M79" s="105">
        <f t="shared" si="18"/>
        <v>0</v>
      </c>
      <c r="N79" s="148">
        <f t="shared" si="18"/>
        <v>1000</v>
      </c>
      <c r="O79" s="149">
        <f t="shared" si="18"/>
        <v>1000</v>
      </c>
      <c r="P79" s="148">
        <f t="shared" si="18"/>
        <v>1000</v>
      </c>
      <c r="Q79" s="180"/>
      <c r="R79" s="136"/>
      <c r="S79" s="136"/>
      <c r="T79" s="188"/>
    </row>
    <row r="80" spans="1:21" ht="18" customHeight="1" x14ac:dyDescent="0.3">
      <c r="A80" s="435"/>
      <c r="B80" s="436"/>
      <c r="C80" s="324"/>
      <c r="D80" s="327"/>
      <c r="E80" s="344"/>
      <c r="F80" s="346" t="s">
        <v>101</v>
      </c>
      <c r="G80" s="348" t="s">
        <v>68</v>
      </c>
      <c r="H80" s="348" t="s">
        <v>99</v>
      </c>
      <c r="I80" s="348" t="s">
        <v>102</v>
      </c>
      <c r="J80" s="189" t="s">
        <v>29</v>
      </c>
      <c r="K80" s="190">
        <v>1000</v>
      </c>
      <c r="L80" s="190"/>
      <c r="M80" s="190"/>
      <c r="N80" s="191">
        <v>1000</v>
      </c>
      <c r="O80" s="167"/>
      <c r="P80" s="86"/>
      <c r="Q80" s="322" t="s">
        <v>103</v>
      </c>
      <c r="R80" s="351">
        <v>1</v>
      </c>
      <c r="S80" s="351">
        <v>0</v>
      </c>
      <c r="T80" s="374">
        <v>0</v>
      </c>
    </row>
    <row r="81" spans="1:21" x14ac:dyDescent="0.3">
      <c r="A81" s="360"/>
      <c r="B81" s="362"/>
      <c r="C81" s="326"/>
      <c r="D81" s="329"/>
      <c r="E81" s="345"/>
      <c r="F81" s="347"/>
      <c r="G81" s="349"/>
      <c r="H81" s="349"/>
      <c r="I81" s="349"/>
      <c r="J81" s="91" t="s">
        <v>69</v>
      </c>
      <c r="K81" s="92">
        <v>15000</v>
      </c>
      <c r="L81" s="92"/>
      <c r="M81" s="92"/>
      <c r="N81" s="93">
        <v>15000</v>
      </c>
      <c r="O81" s="94"/>
      <c r="P81" s="95"/>
      <c r="Q81" s="350"/>
      <c r="R81" s="352"/>
      <c r="S81" s="352"/>
      <c r="T81" s="375"/>
    </row>
    <row r="82" spans="1:21" x14ac:dyDescent="0.3">
      <c r="A82" s="186"/>
      <c r="B82" s="254"/>
      <c r="C82" s="99"/>
      <c r="D82" s="100"/>
      <c r="E82" s="101"/>
      <c r="F82" s="182"/>
      <c r="G82" s="103"/>
      <c r="H82" s="103"/>
      <c r="I82" s="103"/>
      <c r="J82" s="104" t="s">
        <v>49</v>
      </c>
      <c r="K82" s="105">
        <f t="shared" ref="K82:P82" si="19">SUM(K80,K81)</f>
        <v>16000</v>
      </c>
      <c r="L82" s="105">
        <f t="shared" si="19"/>
        <v>0</v>
      </c>
      <c r="M82" s="105">
        <f t="shared" si="19"/>
        <v>0</v>
      </c>
      <c r="N82" s="148">
        <f t="shared" si="19"/>
        <v>16000</v>
      </c>
      <c r="O82" s="149">
        <f t="shared" si="19"/>
        <v>0</v>
      </c>
      <c r="P82" s="148">
        <f t="shared" si="19"/>
        <v>0</v>
      </c>
      <c r="Q82" s="183"/>
      <c r="R82" s="109"/>
      <c r="S82" s="109"/>
      <c r="T82" s="110"/>
      <c r="U82" s="75"/>
    </row>
    <row r="83" spans="1:21" x14ac:dyDescent="0.3">
      <c r="A83" s="274"/>
      <c r="B83" s="253"/>
      <c r="C83" s="324"/>
      <c r="D83" s="327"/>
      <c r="E83" s="330"/>
      <c r="F83" s="346" t="s">
        <v>172</v>
      </c>
      <c r="G83" s="303" t="s">
        <v>68</v>
      </c>
      <c r="H83" s="303" t="s">
        <v>99</v>
      </c>
      <c r="I83" s="303"/>
      <c r="J83" s="189" t="s">
        <v>29</v>
      </c>
      <c r="K83" s="190">
        <v>150000</v>
      </c>
      <c r="L83" s="190">
        <v>20000</v>
      </c>
      <c r="M83" s="291"/>
      <c r="N83" s="191">
        <v>130000</v>
      </c>
      <c r="O83" s="292">
        <v>500000</v>
      </c>
      <c r="P83" s="191">
        <v>500000</v>
      </c>
      <c r="Q83" s="305" t="s">
        <v>55</v>
      </c>
      <c r="R83" s="307">
        <v>0</v>
      </c>
      <c r="S83" s="307">
        <v>2</v>
      </c>
      <c r="T83" s="309">
        <v>5</v>
      </c>
    </row>
    <row r="84" spans="1:21" x14ac:dyDescent="0.3">
      <c r="A84" s="274"/>
      <c r="B84" s="253"/>
      <c r="C84" s="326"/>
      <c r="D84" s="329"/>
      <c r="E84" s="332"/>
      <c r="F84" s="347"/>
      <c r="G84" s="311"/>
      <c r="H84" s="311"/>
      <c r="I84" s="304"/>
      <c r="J84" s="241" t="s">
        <v>69</v>
      </c>
      <c r="K84" s="291"/>
      <c r="L84" s="291"/>
      <c r="M84" s="291"/>
      <c r="N84" s="294"/>
      <c r="O84" s="293"/>
      <c r="P84" s="294"/>
      <c r="Q84" s="306"/>
      <c r="R84" s="308"/>
      <c r="S84" s="308"/>
      <c r="T84" s="310"/>
    </row>
    <row r="85" spans="1:21" x14ac:dyDescent="0.3">
      <c r="A85" s="144"/>
      <c r="B85" s="98"/>
      <c r="C85" s="279"/>
      <c r="D85" s="201"/>
      <c r="E85" s="280"/>
      <c r="F85" s="290"/>
      <c r="G85" s="282"/>
      <c r="H85" s="282"/>
      <c r="I85" s="103"/>
      <c r="J85" s="283" t="s">
        <v>49</v>
      </c>
      <c r="K85" s="105">
        <f>SUM(K83:K84)</f>
        <v>150000</v>
      </c>
      <c r="L85" s="105">
        <f t="shared" ref="L85:P85" si="20">SUM(L83:L84)</f>
        <v>20000</v>
      </c>
      <c r="M85" s="105">
        <f t="shared" si="20"/>
        <v>0</v>
      </c>
      <c r="N85" s="148">
        <f t="shared" si="20"/>
        <v>130000</v>
      </c>
      <c r="O85" s="149">
        <f t="shared" si="20"/>
        <v>500000</v>
      </c>
      <c r="P85" s="148">
        <f t="shared" si="20"/>
        <v>500000</v>
      </c>
      <c r="Q85" s="183"/>
      <c r="R85" s="109"/>
      <c r="S85" s="109"/>
      <c r="T85" s="110"/>
    </row>
    <row r="86" spans="1:21" ht="18" customHeight="1" thickBot="1" x14ac:dyDescent="0.35">
      <c r="A86" s="258"/>
      <c r="B86" s="200"/>
      <c r="C86" s="33"/>
      <c r="D86" s="34"/>
      <c r="E86" s="35"/>
      <c r="F86" s="150"/>
      <c r="G86" s="36"/>
      <c r="H86" s="36"/>
      <c r="I86" s="37"/>
      <c r="J86" s="38" t="s">
        <v>31</v>
      </c>
      <c r="K86" s="119">
        <f>SUM(K71,K73,K75,K78,K80,K83,)</f>
        <v>337000</v>
      </c>
      <c r="L86" s="119">
        <f t="shared" ref="L86:P86" si="21">SUM(L71,L73,L75,L78,L80,L83,)</f>
        <v>40000</v>
      </c>
      <c r="M86" s="119">
        <f t="shared" si="21"/>
        <v>0</v>
      </c>
      <c r="N86" s="162">
        <f t="shared" si="21"/>
        <v>297000</v>
      </c>
      <c r="O86" s="240">
        <f t="shared" si="21"/>
        <v>736000</v>
      </c>
      <c r="P86" s="162">
        <f t="shared" si="21"/>
        <v>736000</v>
      </c>
      <c r="Q86" s="193"/>
      <c r="R86" s="152"/>
      <c r="S86" s="152"/>
      <c r="T86" s="153"/>
    </row>
    <row r="87" spans="1:21" ht="22.5" customHeight="1" x14ac:dyDescent="0.3">
      <c r="A87" s="138" t="s">
        <v>20</v>
      </c>
      <c r="B87" s="16" t="s">
        <v>22</v>
      </c>
      <c r="C87" s="62" t="s">
        <v>34</v>
      </c>
      <c r="D87" s="63" t="s">
        <v>84</v>
      </c>
      <c r="E87" s="64" t="s">
        <v>70</v>
      </c>
      <c r="F87" s="65" t="s">
        <v>104</v>
      </c>
      <c r="G87" s="66"/>
      <c r="H87" s="66"/>
      <c r="I87" s="66" t="s">
        <v>59</v>
      </c>
      <c r="J87" s="67"/>
      <c r="K87" s="68"/>
      <c r="L87" s="68"/>
      <c r="M87" s="68"/>
      <c r="N87" s="69"/>
      <c r="O87" s="194"/>
      <c r="P87" s="195"/>
      <c r="Q87" s="179"/>
      <c r="R87" s="73"/>
      <c r="S87" s="73"/>
      <c r="T87" s="74"/>
      <c r="U87" s="75"/>
    </row>
    <row r="88" spans="1:21" ht="15" customHeight="1" thickBot="1" x14ac:dyDescent="0.35">
      <c r="A88" s="255"/>
      <c r="B88" s="200"/>
      <c r="C88" s="33"/>
      <c r="D88" s="34"/>
      <c r="E88" s="35"/>
      <c r="F88" s="150"/>
      <c r="G88" s="36"/>
      <c r="H88" s="36"/>
      <c r="I88" s="37"/>
      <c r="J88" s="38" t="s">
        <v>31</v>
      </c>
      <c r="K88" s="119">
        <f>SUM(K87)</f>
        <v>0</v>
      </c>
      <c r="L88" s="119">
        <f t="shared" ref="L88:P88" si="22">SUM(L87)</f>
        <v>0</v>
      </c>
      <c r="M88" s="119">
        <f t="shared" si="22"/>
        <v>0</v>
      </c>
      <c r="N88" s="162">
        <f t="shared" si="22"/>
        <v>0</v>
      </c>
      <c r="O88" s="240">
        <f t="shared" si="22"/>
        <v>0</v>
      </c>
      <c r="P88" s="119">
        <f t="shared" si="22"/>
        <v>0</v>
      </c>
      <c r="Q88" s="193"/>
      <c r="R88" s="152"/>
      <c r="S88" s="152"/>
      <c r="T88" s="153"/>
    </row>
    <row r="89" spans="1:21" x14ac:dyDescent="0.3">
      <c r="A89" s="138" t="s">
        <v>20</v>
      </c>
      <c r="B89" s="16" t="s">
        <v>22</v>
      </c>
      <c r="C89" s="62" t="s">
        <v>34</v>
      </c>
      <c r="D89" s="63" t="s">
        <v>84</v>
      </c>
      <c r="E89" s="64" t="s">
        <v>20</v>
      </c>
      <c r="F89" s="65" t="s">
        <v>107</v>
      </c>
      <c r="G89" s="66" t="s">
        <v>68</v>
      </c>
      <c r="H89" s="66"/>
      <c r="I89" s="66" t="s">
        <v>59</v>
      </c>
      <c r="J89" s="67"/>
      <c r="K89" s="68"/>
      <c r="L89" s="68"/>
      <c r="M89" s="68"/>
      <c r="N89" s="166"/>
      <c r="O89" s="142"/>
      <c r="P89" s="71"/>
      <c r="Q89" s="143"/>
      <c r="R89" s="73"/>
      <c r="S89" s="73"/>
      <c r="T89" s="262"/>
    </row>
    <row r="90" spans="1:21" ht="23.4" customHeight="1" x14ac:dyDescent="0.3">
      <c r="A90" s="437"/>
      <c r="B90" s="436"/>
      <c r="C90" s="363"/>
      <c r="D90" s="353"/>
      <c r="E90" s="354"/>
      <c r="F90" s="346" t="s">
        <v>108</v>
      </c>
      <c r="G90" s="312" t="s">
        <v>68</v>
      </c>
      <c r="H90" s="312" t="s">
        <v>105</v>
      </c>
      <c r="I90" s="312" t="s">
        <v>109</v>
      </c>
      <c r="J90" s="82" t="s">
        <v>29</v>
      </c>
      <c r="K90" s="83">
        <v>50000</v>
      </c>
      <c r="L90" s="83"/>
      <c r="M90" s="83"/>
      <c r="N90" s="84">
        <v>50000</v>
      </c>
      <c r="O90" s="197">
        <v>50000</v>
      </c>
      <c r="P90" s="86">
        <v>50000</v>
      </c>
      <c r="Q90" s="313" t="s">
        <v>110</v>
      </c>
      <c r="R90" s="307">
        <v>0</v>
      </c>
      <c r="S90" s="366">
        <v>0</v>
      </c>
      <c r="T90" s="373">
        <v>1</v>
      </c>
    </row>
    <row r="91" spans="1:21" ht="16.5" customHeight="1" x14ac:dyDescent="0.3">
      <c r="A91" s="438"/>
      <c r="B91" s="440"/>
      <c r="C91" s="363"/>
      <c r="D91" s="353"/>
      <c r="E91" s="354"/>
      <c r="F91" s="355"/>
      <c r="G91" s="312"/>
      <c r="H91" s="312"/>
      <c r="I91" s="312"/>
      <c r="J91" s="82" t="s">
        <v>69</v>
      </c>
      <c r="K91" s="83"/>
      <c r="L91" s="83"/>
      <c r="M91" s="84"/>
      <c r="N91" s="93"/>
      <c r="O91" s="127"/>
      <c r="P91" s="86"/>
      <c r="Q91" s="314"/>
      <c r="R91" s="308"/>
      <c r="S91" s="351"/>
      <c r="T91" s="374"/>
    </row>
    <row r="92" spans="1:21" ht="17.25" customHeight="1" x14ac:dyDescent="0.3">
      <c r="A92" s="438"/>
      <c r="B92" s="440"/>
      <c r="C92" s="363"/>
      <c r="D92" s="353"/>
      <c r="E92" s="354"/>
      <c r="F92" s="355"/>
      <c r="G92" s="312"/>
      <c r="H92" s="312"/>
      <c r="I92" s="312"/>
      <c r="J92" s="82" t="s">
        <v>47</v>
      </c>
      <c r="K92" s="83"/>
      <c r="L92" s="83"/>
      <c r="M92" s="84"/>
      <c r="N92" s="93"/>
      <c r="O92" s="127"/>
      <c r="P92" s="86"/>
      <c r="Q92" s="314"/>
      <c r="R92" s="308"/>
      <c r="S92" s="351"/>
      <c r="T92" s="374"/>
    </row>
    <row r="93" spans="1:21" ht="17.25" customHeight="1" x14ac:dyDescent="0.3">
      <c r="A93" s="439"/>
      <c r="B93" s="362"/>
      <c r="C93" s="363"/>
      <c r="D93" s="353"/>
      <c r="E93" s="354"/>
      <c r="F93" s="355"/>
      <c r="G93" s="312"/>
      <c r="H93" s="312"/>
      <c r="I93" s="312"/>
      <c r="J93" s="82" t="s">
        <v>48</v>
      </c>
      <c r="K93" s="83"/>
      <c r="L93" s="83"/>
      <c r="M93" s="84"/>
      <c r="N93" s="93"/>
      <c r="O93" s="127"/>
      <c r="P93" s="86"/>
      <c r="Q93" s="314"/>
      <c r="R93" s="308"/>
      <c r="S93" s="351"/>
      <c r="T93" s="374"/>
      <c r="U93" s="75"/>
    </row>
    <row r="94" spans="1:21" ht="17.25" customHeight="1" x14ac:dyDescent="0.3">
      <c r="A94" s="97"/>
      <c r="B94" s="98"/>
      <c r="C94" s="99"/>
      <c r="D94" s="100"/>
      <c r="E94" s="101"/>
      <c r="F94" s="102"/>
      <c r="G94" s="103"/>
      <c r="H94" s="103"/>
      <c r="I94" s="103"/>
      <c r="J94" s="104" t="s">
        <v>49</v>
      </c>
      <c r="K94" s="105">
        <f t="shared" ref="K94:P94" si="23">SUM(K90,K91,K92,K93)</f>
        <v>50000</v>
      </c>
      <c r="L94" s="105">
        <f t="shared" si="23"/>
        <v>0</v>
      </c>
      <c r="M94" s="105">
        <f t="shared" si="23"/>
        <v>0</v>
      </c>
      <c r="N94" s="106">
        <f t="shared" si="23"/>
        <v>50000</v>
      </c>
      <c r="O94" s="107">
        <f t="shared" si="23"/>
        <v>50000</v>
      </c>
      <c r="P94" s="105">
        <f t="shared" si="23"/>
        <v>50000</v>
      </c>
      <c r="Q94" s="108"/>
      <c r="R94" s="109"/>
      <c r="S94" s="109"/>
      <c r="T94" s="110"/>
    </row>
    <row r="95" spans="1:21" ht="15" thickBot="1" x14ac:dyDescent="0.35">
      <c r="A95" s="255"/>
      <c r="B95" s="200"/>
      <c r="C95" s="33"/>
      <c r="D95" s="34"/>
      <c r="E95" s="35"/>
      <c r="F95" s="150"/>
      <c r="G95" s="36"/>
      <c r="H95" s="36"/>
      <c r="I95" s="37"/>
      <c r="J95" s="38" t="s">
        <v>31</v>
      </c>
      <c r="K95" s="119">
        <f t="shared" ref="K95:P95" si="24">SUM(K89,K94)</f>
        <v>50000</v>
      </c>
      <c r="L95" s="119">
        <f t="shared" si="24"/>
        <v>0</v>
      </c>
      <c r="M95" s="119">
        <f t="shared" si="24"/>
        <v>0</v>
      </c>
      <c r="N95" s="119">
        <f t="shared" si="24"/>
        <v>50000</v>
      </c>
      <c r="O95" s="119">
        <f t="shared" si="24"/>
        <v>50000</v>
      </c>
      <c r="P95" s="119">
        <f t="shared" si="24"/>
        <v>50000</v>
      </c>
      <c r="Q95" s="151"/>
      <c r="R95" s="152"/>
      <c r="S95" s="152"/>
      <c r="T95" s="153"/>
      <c r="U95" s="75"/>
    </row>
    <row r="96" spans="1:21" ht="15" customHeight="1" thickBot="1" x14ac:dyDescent="0.35">
      <c r="A96" s="259" t="s">
        <v>20</v>
      </c>
      <c r="B96" s="235" t="s">
        <v>22</v>
      </c>
      <c r="C96" s="11" t="s">
        <v>34</v>
      </c>
      <c r="D96" s="47" t="s">
        <v>84</v>
      </c>
      <c r="E96" s="338" t="s">
        <v>32</v>
      </c>
      <c r="F96" s="339"/>
      <c r="G96" s="339"/>
      <c r="H96" s="339"/>
      <c r="I96" s="339"/>
      <c r="J96" s="340"/>
      <c r="K96" s="48">
        <f t="shared" ref="K96:P96" si="25">SUM(K86,K88,K95)</f>
        <v>387000</v>
      </c>
      <c r="L96" s="48">
        <f t="shared" si="25"/>
        <v>40000</v>
      </c>
      <c r="M96" s="48">
        <f t="shared" si="25"/>
        <v>0</v>
      </c>
      <c r="N96" s="48">
        <f t="shared" si="25"/>
        <v>347000</v>
      </c>
      <c r="O96" s="48">
        <f t="shared" si="25"/>
        <v>786000</v>
      </c>
      <c r="P96" s="48">
        <f t="shared" si="25"/>
        <v>786000</v>
      </c>
      <c r="Q96" s="49"/>
      <c r="R96" s="50"/>
      <c r="S96" s="51"/>
      <c r="T96" s="52"/>
    </row>
    <row r="97" spans="1:21" ht="15" thickBot="1" x14ac:dyDescent="0.35">
      <c r="A97" s="263" t="s">
        <v>20</v>
      </c>
      <c r="B97" s="207" t="s">
        <v>22</v>
      </c>
      <c r="C97" s="11" t="s">
        <v>34</v>
      </c>
      <c r="D97" s="60" t="s">
        <v>87</v>
      </c>
      <c r="E97" s="341" t="s">
        <v>111</v>
      </c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3"/>
    </row>
    <row r="98" spans="1:21" ht="36" customHeight="1" x14ac:dyDescent="0.3">
      <c r="A98" s="138" t="s">
        <v>20</v>
      </c>
      <c r="B98" s="16" t="s">
        <v>22</v>
      </c>
      <c r="C98" s="62" t="s">
        <v>34</v>
      </c>
      <c r="D98" s="63" t="s">
        <v>87</v>
      </c>
      <c r="E98" s="64" t="s">
        <v>84</v>
      </c>
      <c r="F98" s="65" t="s">
        <v>114</v>
      </c>
      <c r="G98" s="66"/>
      <c r="H98" s="66"/>
      <c r="I98" s="66" t="s">
        <v>113</v>
      </c>
      <c r="J98" s="198"/>
      <c r="K98" s="68"/>
      <c r="L98" s="68"/>
      <c r="M98" s="68"/>
      <c r="N98" s="166"/>
      <c r="O98" s="142"/>
      <c r="P98" s="71"/>
      <c r="Q98" s="28"/>
      <c r="R98" s="157"/>
      <c r="S98" s="157"/>
      <c r="T98" s="156"/>
    </row>
    <row r="99" spans="1:21" ht="23.4" customHeight="1" x14ac:dyDescent="0.3">
      <c r="A99" s="435"/>
      <c r="B99" s="436"/>
      <c r="C99" s="324"/>
      <c r="D99" s="327"/>
      <c r="E99" s="344"/>
      <c r="F99" s="346" t="s">
        <v>115</v>
      </c>
      <c r="G99" s="348" t="s">
        <v>68</v>
      </c>
      <c r="H99" s="348" t="s">
        <v>59</v>
      </c>
      <c r="I99" s="312" t="s">
        <v>112</v>
      </c>
      <c r="J99" s="82" t="s">
        <v>29</v>
      </c>
      <c r="K99" s="83">
        <v>1000</v>
      </c>
      <c r="L99" s="83"/>
      <c r="M99" s="83"/>
      <c r="N99" s="126">
        <v>1000</v>
      </c>
      <c r="O99" s="167"/>
      <c r="P99" s="126"/>
      <c r="Q99" s="432" t="s">
        <v>116</v>
      </c>
      <c r="R99" s="433">
        <v>1</v>
      </c>
      <c r="S99" s="433">
        <v>0</v>
      </c>
      <c r="T99" s="434">
        <v>0</v>
      </c>
    </row>
    <row r="100" spans="1:21" ht="23.4" customHeight="1" x14ac:dyDescent="0.3">
      <c r="A100" s="441"/>
      <c r="B100" s="440"/>
      <c r="C100" s="325"/>
      <c r="D100" s="328"/>
      <c r="E100" s="430"/>
      <c r="F100" s="355"/>
      <c r="G100" s="431"/>
      <c r="H100" s="431"/>
      <c r="I100" s="312"/>
      <c r="J100" s="82" t="s">
        <v>46</v>
      </c>
      <c r="K100" s="83"/>
      <c r="L100" s="83"/>
      <c r="M100" s="83"/>
      <c r="N100" s="93"/>
      <c r="O100" s="167"/>
      <c r="P100" s="126"/>
      <c r="Q100" s="432"/>
      <c r="R100" s="433"/>
      <c r="S100" s="433"/>
      <c r="T100" s="434"/>
    </row>
    <row r="101" spans="1:21" ht="23.4" customHeight="1" x14ac:dyDescent="0.3">
      <c r="A101" s="441"/>
      <c r="B101" s="440"/>
      <c r="C101" s="325"/>
      <c r="D101" s="328"/>
      <c r="E101" s="430"/>
      <c r="F101" s="355"/>
      <c r="G101" s="431"/>
      <c r="H101" s="431"/>
      <c r="I101" s="312"/>
      <c r="J101" s="82" t="s">
        <v>45</v>
      </c>
      <c r="K101" s="83">
        <v>2600</v>
      </c>
      <c r="L101" s="83"/>
      <c r="M101" s="83"/>
      <c r="N101" s="93">
        <v>2600</v>
      </c>
      <c r="O101" s="167"/>
      <c r="P101" s="126"/>
      <c r="Q101" s="432"/>
      <c r="R101" s="433"/>
      <c r="S101" s="433"/>
      <c r="T101" s="434"/>
    </row>
    <row r="102" spans="1:21" ht="21.75" customHeight="1" x14ac:dyDescent="0.3">
      <c r="A102" s="441"/>
      <c r="B102" s="440"/>
      <c r="C102" s="325"/>
      <c r="D102" s="328"/>
      <c r="E102" s="430"/>
      <c r="F102" s="355"/>
      <c r="G102" s="431"/>
      <c r="H102" s="431"/>
      <c r="I102" s="312"/>
      <c r="J102" s="82" t="s">
        <v>47</v>
      </c>
      <c r="K102" s="83"/>
      <c r="L102" s="83"/>
      <c r="M102" s="83"/>
      <c r="N102" s="93"/>
      <c r="O102" s="167"/>
      <c r="P102" s="126"/>
      <c r="Q102" s="432"/>
      <c r="R102" s="433"/>
      <c r="S102" s="433"/>
      <c r="T102" s="434"/>
    </row>
    <row r="103" spans="1:21" x14ac:dyDescent="0.3">
      <c r="A103" s="441"/>
      <c r="B103" s="440"/>
      <c r="C103" s="325"/>
      <c r="D103" s="328"/>
      <c r="E103" s="430"/>
      <c r="F103" s="355"/>
      <c r="G103" s="431"/>
      <c r="H103" s="431"/>
      <c r="I103" s="312"/>
      <c r="J103" s="82" t="s">
        <v>48</v>
      </c>
      <c r="K103" s="83">
        <v>14400</v>
      </c>
      <c r="L103" s="83"/>
      <c r="M103" s="83"/>
      <c r="N103" s="93">
        <v>14400</v>
      </c>
      <c r="O103" s="167"/>
      <c r="P103" s="93"/>
      <c r="Q103" s="432"/>
      <c r="R103" s="433"/>
      <c r="S103" s="433"/>
      <c r="T103" s="434"/>
    </row>
    <row r="104" spans="1:21" ht="22.5" customHeight="1" thickBot="1" x14ac:dyDescent="0.35">
      <c r="A104" s="264"/>
      <c r="B104" s="246"/>
      <c r="C104" s="33"/>
      <c r="D104" s="34"/>
      <c r="E104" s="35"/>
      <c r="F104" s="150"/>
      <c r="G104" s="36"/>
      <c r="H104" s="36"/>
      <c r="I104" s="37"/>
      <c r="J104" s="38" t="s">
        <v>31</v>
      </c>
      <c r="K104" s="39">
        <f t="shared" ref="K104:P104" si="26">SUM(K98,K99,K103,)</f>
        <v>15400</v>
      </c>
      <c r="L104" s="39">
        <f t="shared" si="26"/>
        <v>0</v>
      </c>
      <c r="M104" s="39">
        <f t="shared" si="26"/>
        <v>0</v>
      </c>
      <c r="N104" s="162">
        <f t="shared" si="26"/>
        <v>15400</v>
      </c>
      <c r="O104" s="163">
        <f t="shared" si="26"/>
        <v>0</v>
      </c>
      <c r="P104" s="39">
        <f t="shared" si="26"/>
        <v>0</v>
      </c>
      <c r="Q104" s="151"/>
      <c r="R104" s="164"/>
      <c r="S104" s="164"/>
      <c r="T104" s="165"/>
    </row>
    <row r="105" spans="1:21" ht="17.399999999999999" customHeight="1" thickBot="1" x14ac:dyDescent="0.35">
      <c r="A105" s="31" t="s">
        <v>20</v>
      </c>
      <c r="B105" s="32" t="s">
        <v>22</v>
      </c>
      <c r="C105" s="11" t="s">
        <v>34</v>
      </c>
      <c r="D105" s="47" t="s">
        <v>87</v>
      </c>
      <c r="E105" s="338" t="s">
        <v>60</v>
      </c>
      <c r="F105" s="339"/>
      <c r="G105" s="339"/>
      <c r="H105" s="339"/>
      <c r="I105" s="339"/>
      <c r="J105" s="340"/>
      <c r="K105" s="48">
        <f>SUM(K104)</f>
        <v>15400</v>
      </c>
      <c r="L105" s="48">
        <f t="shared" ref="L105:P105" si="27">SUM(L104)</f>
        <v>0</v>
      </c>
      <c r="M105" s="48">
        <f t="shared" si="27"/>
        <v>0</v>
      </c>
      <c r="N105" s="48">
        <f t="shared" si="27"/>
        <v>15400</v>
      </c>
      <c r="O105" s="48">
        <f t="shared" si="27"/>
        <v>0</v>
      </c>
      <c r="P105" s="48">
        <f t="shared" si="27"/>
        <v>0</v>
      </c>
      <c r="Q105" s="49"/>
      <c r="R105" s="50"/>
      <c r="S105" s="51"/>
      <c r="T105" s="52"/>
    </row>
    <row r="106" spans="1:21" ht="20.25" customHeight="1" thickBot="1" x14ac:dyDescent="0.35">
      <c r="A106" s="8" t="s">
        <v>20</v>
      </c>
      <c r="B106" s="46" t="s">
        <v>22</v>
      </c>
      <c r="C106" s="11" t="s">
        <v>34</v>
      </c>
      <c r="D106" s="60" t="s">
        <v>106</v>
      </c>
      <c r="E106" s="341" t="s">
        <v>163</v>
      </c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3"/>
    </row>
    <row r="107" spans="1:21" ht="30" customHeight="1" thickBot="1" x14ac:dyDescent="0.35">
      <c r="A107" s="8" t="s">
        <v>20</v>
      </c>
      <c r="B107" s="59" t="s">
        <v>22</v>
      </c>
      <c r="C107" s="17" t="s">
        <v>34</v>
      </c>
      <c r="D107" s="18" t="s">
        <v>106</v>
      </c>
      <c r="E107" s="19" t="s">
        <v>22</v>
      </c>
      <c r="F107" s="20" t="s">
        <v>117</v>
      </c>
      <c r="G107" s="21"/>
      <c r="H107" s="21"/>
      <c r="I107" s="21" t="s">
        <v>118</v>
      </c>
      <c r="J107" s="154"/>
      <c r="K107" s="140"/>
      <c r="L107" s="140"/>
      <c r="M107" s="140"/>
      <c r="N107" s="141"/>
      <c r="O107" s="142"/>
      <c r="P107" s="71"/>
      <c r="Q107" s="143"/>
      <c r="R107" s="155"/>
      <c r="S107" s="155"/>
      <c r="T107" s="156"/>
    </row>
    <row r="108" spans="1:21" ht="22.5" customHeight="1" x14ac:dyDescent="0.3">
      <c r="A108" s="359"/>
      <c r="B108" s="361"/>
      <c r="C108" s="363"/>
      <c r="D108" s="353"/>
      <c r="E108" s="354"/>
      <c r="F108" s="346" t="s">
        <v>119</v>
      </c>
      <c r="G108" s="312" t="s">
        <v>120</v>
      </c>
      <c r="H108" s="312" t="s">
        <v>121</v>
      </c>
      <c r="I108" s="312" t="s">
        <v>118</v>
      </c>
      <c r="J108" s="82" t="s">
        <v>29</v>
      </c>
      <c r="K108" s="83"/>
      <c r="L108" s="83"/>
      <c r="M108" s="83"/>
      <c r="N108" s="126"/>
      <c r="O108" s="127"/>
      <c r="P108" s="86"/>
      <c r="Q108" s="313" t="s">
        <v>122</v>
      </c>
      <c r="R108" s="335">
        <v>1</v>
      </c>
      <c r="S108" s="335">
        <v>0</v>
      </c>
      <c r="T108" s="356">
        <v>0</v>
      </c>
    </row>
    <row r="109" spans="1:21" ht="19.2" customHeight="1" x14ac:dyDescent="0.3">
      <c r="A109" s="360"/>
      <c r="B109" s="362"/>
      <c r="C109" s="363"/>
      <c r="D109" s="353"/>
      <c r="E109" s="354"/>
      <c r="F109" s="355"/>
      <c r="G109" s="312"/>
      <c r="H109" s="312"/>
      <c r="I109" s="312"/>
      <c r="J109" s="82" t="s">
        <v>69</v>
      </c>
      <c r="K109" s="83">
        <v>182000</v>
      </c>
      <c r="L109" s="83"/>
      <c r="M109" s="84"/>
      <c r="N109" s="93">
        <v>182000</v>
      </c>
      <c r="O109" s="127"/>
      <c r="P109" s="86"/>
      <c r="Q109" s="314"/>
      <c r="R109" s="336"/>
      <c r="S109" s="336"/>
      <c r="T109" s="357"/>
    </row>
    <row r="110" spans="1:21" ht="15" customHeight="1" x14ac:dyDescent="0.3">
      <c r="A110" s="147"/>
      <c r="B110" s="98"/>
      <c r="C110" s="99"/>
      <c r="D110" s="100"/>
      <c r="E110" s="101"/>
      <c r="F110" s="102"/>
      <c r="G110" s="103"/>
      <c r="H110" s="103"/>
      <c r="I110" s="103"/>
      <c r="J110" s="104" t="s">
        <v>49</v>
      </c>
      <c r="K110" s="105">
        <f t="shared" ref="K110:P110" si="28">SUM(K108,K109)</f>
        <v>182000</v>
      </c>
      <c r="L110" s="105">
        <f t="shared" si="28"/>
        <v>0</v>
      </c>
      <c r="M110" s="105">
        <f t="shared" si="28"/>
        <v>0</v>
      </c>
      <c r="N110" s="148">
        <f t="shared" si="28"/>
        <v>182000</v>
      </c>
      <c r="O110" s="149">
        <f t="shared" si="28"/>
        <v>0</v>
      </c>
      <c r="P110" s="105">
        <f t="shared" si="28"/>
        <v>0</v>
      </c>
      <c r="Q110" s="108"/>
      <c r="R110" s="104"/>
      <c r="S110" s="104"/>
      <c r="T110" s="168"/>
      <c r="U110" s="75"/>
    </row>
    <row r="111" spans="1:21" ht="15" customHeight="1" x14ac:dyDescent="0.3">
      <c r="A111" s="435"/>
      <c r="B111" s="436"/>
      <c r="C111" s="363"/>
      <c r="D111" s="353"/>
      <c r="E111" s="354"/>
      <c r="F111" s="346" t="s">
        <v>123</v>
      </c>
      <c r="G111" s="312" t="s">
        <v>124</v>
      </c>
      <c r="H111" s="312" t="s">
        <v>125</v>
      </c>
      <c r="I111" s="312" t="s">
        <v>118</v>
      </c>
      <c r="J111" s="82" t="s">
        <v>29</v>
      </c>
      <c r="K111" s="83"/>
      <c r="L111" s="83"/>
      <c r="M111" s="83"/>
      <c r="N111" s="126"/>
      <c r="O111" s="167"/>
      <c r="P111" s="126"/>
      <c r="Q111" s="313" t="s">
        <v>126</v>
      </c>
      <c r="R111" s="335">
        <v>1</v>
      </c>
      <c r="S111" s="335">
        <v>0</v>
      </c>
      <c r="T111" s="356">
        <v>0</v>
      </c>
    </row>
    <row r="112" spans="1:21" x14ac:dyDescent="0.3">
      <c r="A112" s="441"/>
      <c r="B112" s="440"/>
      <c r="C112" s="363"/>
      <c r="D112" s="353"/>
      <c r="E112" s="354"/>
      <c r="F112" s="355"/>
      <c r="G112" s="312"/>
      <c r="H112" s="312"/>
      <c r="I112" s="312"/>
      <c r="J112" s="145" t="s">
        <v>69</v>
      </c>
      <c r="K112" s="83">
        <v>300000</v>
      </c>
      <c r="L112" s="83"/>
      <c r="M112" s="83"/>
      <c r="N112" s="93">
        <v>300000</v>
      </c>
      <c r="O112" s="94"/>
      <c r="P112" s="199"/>
      <c r="Q112" s="314"/>
      <c r="R112" s="336"/>
      <c r="S112" s="336"/>
      <c r="T112" s="357"/>
    </row>
    <row r="113" spans="1:20" ht="19.95" customHeight="1" x14ac:dyDescent="0.3">
      <c r="A113" s="441"/>
      <c r="B113" s="440"/>
      <c r="C113" s="363"/>
      <c r="D113" s="353"/>
      <c r="E113" s="354"/>
      <c r="F113" s="355"/>
      <c r="G113" s="312"/>
      <c r="H113" s="312"/>
      <c r="I113" s="312"/>
      <c r="J113" s="82" t="s">
        <v>47</v>
      </c>
      <c r="K113" s="83"/>
      <c r="L113" s="83"/>
      <c r="M113" s="83"/>
      <c r="N113" s="93"/>
      <c r="O113" s="94"/>
      <c r="P113" s="199"/>
      <c r="Q113" s="314"/>
      <c r="R113" s="336"/>
      <c r="S113" s="336"/>
      <c r="T113" s="357"/>
    </row>
    <row r="114" spans="1:20" x14ac:dyDescent="0.3">
      <c r="A114" s="360"/>
      <c r="B114" s="362"/>
      <c r="C114" s="363"/>
      <c r="D114" s="353"/>
      <c r="E114" s="354"/>
      <c r="F114" s="355"/>
      <c r="G114" s="312"/>
      <c r="H114" s="312"/>
      <c r="I114" s="312"/>
      <c r="J114" s="146" t="s">
        <v>48</v>
      </c>
      <c r="K114" s="92"/>
      <c r="L114" s="92"/>
      <c r="M114" s="92"/>
      <c r="N114" s="93"/>
      <c r="O114" s="94"/>
      <c r="P114" s="131"/>
      <c r="Q114" s="315"/>
      <c r="R114" s="337"/>
      <c r="S114" s="337"/>
      <c r="T114" s="358"/>
    </row>
    <row r="115" spans="1:20" x14ac:dyDescent="0.3">
      <c r="A115" s="147"/>
      <c r="B115" s="98"/>
      <c r="C115" s="99"/>
      <c r="D115" s="100"/>
      <c r="E115" s="101"/>
      <c r="F115" s="102"/>
      <c r="G115" s="103"/>
      <c r="H115" s="103"/>
      <c r="I115" s="103"/>
      <c r="J115" s="104" t="s">
        <v>49</v>
      </c>
      <c r="K115" s="105">
        <f t="shared" ref="K115:P115" si="29">SUM(K111,K112,K113,K114,)</f>
        <v>300000</v>
      </c>
      <c r="L115" s="105">
        <f t="shared" si="29"/>
        <v>0</v>
      </c>
      <c r="M115" s="105">
        <f t="shared" si="29"/>
        <v>0</v>
      </c>
      <c r="N115" s="148">
        <f t="shared" si="29"/>
        <v>300000</v>
      </c>
      <c r="O115" s="149">
        <f t="shared" si="29"/>
        <v>0</v>
      </c>
      <c r="P115" s="105">
        <f t="shared" si="29"/>
        <v>0</v>
      </c>
      <c r="Q115" s="132"/>
      <c r="R115" s="159"/>
      <c r="S115" s="159"/>
      <c r="T115" s="160"/>
    </row>
    <row r="116" spans="1:20" x14ac:dyDescent="0.3">
      <c r="A116" s="435"/>
      <c r="B116" s="436"/>
      <c r="C116" s="324"/>
      <c r="D116" s="327"/>
      <c r="E116" s="344"/>
      <c r="F116" s="346" t="s">
        <v>127</v>
      </c>
      <c r="G116" s="348" t="s">
        <v>128</v>
      </c>
      <c r="H116" s="348" t="s">
        <v>129</v>
      </c>
      <c r="I116" s="348" t="s">
        <v>130</v>
      </c>
      <c r="J116" s="82" t="s">
        <v>29</v>
      </c>
      <c r="K116" s="83">
        <v>7200</v>
      </c>
      <c r="L116" s="83"/>
      <c r="M116" s="83"/>
      <c r="N116" s="126">
        <v>7200</v>
      </c>
      <c r="O116" s="167"/>
      <c r="P116" s="86"/>
      <c r="Q116" s="313" t="s">
        <v>55</v>
      </c>
      <c r="R116" s="319">
        <v>1</v>
      </c>
      <c r="S116" s="319">
        <v>0</v>
      </c>
      <c r="T116" s="453">
        <v>0</v>
      </c>
    </row>
    <row r="117" spans="1:20" x14ac:dyDescent="0.3">
      <c r="A117" s="441"/>
      <c r="B117" s="440"/>
      <c r="C117" s="325"/>
      <c r="D117" s="328"/>
      <c r="E117" s="430"/>
      <c r="F117" s="355"/>
      <c r="G117" s="431"/>
      <c r="H117" s="431"/>
      <c r="I117" s="431"/>
      <c r="J117" s="82" t="s">
        <v>69</v>
      </c>
      <c r="K117" s="83">
        <v>14800</v>
      </c>
      <c r="L117" s="83"/>
      <c r="M117" s="83"/>
      <c r="N117" s="126">
        <v>14800</v>
      </c>
      <c r="O117" s="167"/>
      <c r="P117" s="86"/>
      <c r="Q117" s="314"/>
      <c r="R117" s="320"/>
      <c r="S117" s="320"/>
      <c r="T117" s="453"/>
    </row>
    <row r="118" spans="1:20" x14ac:dyDescent="0.3">
      <c r="A118" s="441"/>
      <c r="B118" s="440"/>
      <c r="C118" s="326"/>
      <c r="D118" s="329"/>
      <c r="E118" s="345"/>
      <c r="F118" s="347"/>
      <c r="G118" s="349"/>
      <c r="H118" s="349"/>
      <c r="I118" s="349"/>
      <c r="J118" s="145" t="s">
        <v>48</v>
      </c>
      <c r="K118" s="83"/>
      <c r="L118" s="83"/>
      <c r="M118" s="83"/>
      <c r="N118" s="93"/>
      <c r="O118" s="94"/>
      <c r="P118" s="95"/>
      <c r="Q118" s="314"/>
      <c r="R118" s="321"/>
      <c r="S118" s="321"/>
      <c r="T118" s="453"/>
    </row>
    <row r="119" spans="1:20" x14ac:dyDescent="0.3">
      <c r="A119" s="147"/>
      <c r="B119" s="98"/>
      <c r="C119" s="99"/>
      <c r="D119" s="100"/>
      <c r="E119" s="101"/>
      <c r="F119" s="102"/>
      <c r="G119" s="103"/>
      <c r="H119" s="103"/>
      <c r="I119" s="103"/>
      <c r="J119" s="104" t="s">
        <v>49</v>
      </c>
      <c r="K119" s="105">
        <f t="shared" ref="K119:P119" si="30">SUM(K116, K117,K118,)</f>
        <v>22000</v>
      </c>
      <c r="L119" s="105">
        <f t="shared" si="30"/>
        <v>0</v>
      </c>
      <c r="M119" s="105">
        <f t="shared" si="30"/>
        <v>0</v>
      </c>
      <c r="N119" s="148">
        <f t="shared" si="30"/>
        <v>22000</v>
      </c>
      <c r="O119" s="149">
        <f t="shared" si="30"/>
        <v>0</v>
      </c>
      <c r="P119" s="105">
        <f t="shared" si="30"/>
        <v>0</v>
      </c>
      <c r="Q119" s="108"/>
      <c r="R119" s="104"/>
      <c r="S119" s="104"/>
      <c r="T119" s="168"/>
    </row>
    <row r="120" spans="1:20" x14ac:dyDescent="0.3">
      <c r="A120" s="435"/>
      <c r="B120" s="436"/>
      <c r="C120" s="363"/>
      <c r="D120" s="353"/>
      <c r="E120" s="354"/>
      <c r="F120" s="346" t="s">
        <v>164</v>
      </c>
      <c r="G120" s="312" t="s">
        <v>124</v>
      </c>
      <c r="H120" s="312" t="s">
        <v>165</v>
      </c>
      <c r="I120" s="312" t="s">
        <v>100</v>
      </c>
      <c r="J120" s="145" t="s">
        <v>29</v>
      </c>
      <c r="K120" s="83"/>
      <c r="L120" s="83"/>
      <c r="M120" s="83"/>
      <c r="N120" s="126"/>
      <c r="O120" s="127"/>
      <c r="P120" s="86"/>
      <c r="Q120" s="313" t="s">
        <v>55</v>
      </c>
      <c r="R120" s="319">
        <v>0</v>
      </c>
      <c r="S120" s="319">
        <v>0</v>
      </c>
      <c r="T120" s="356">
        <v>0</v>
      </c>
    </row>
    <row r="121" spans="1:20" x14ac:dyDescent="0.3">
      <c r="A121" s="441"/>
      <c r="B121" s="440"/>
      <c r="C121" s="363"/>
      <c r="D121" s="353"/>
      <c r="E121" s="354"/>
      <c r="F121" s="355"/>
      <c r="G121" s="312"/>
      <c r="H121" s="312"/>
      <c r="I121" s="312"/>
      <c r="J121" s="145" t="s">
        <v>45</v>
      </c>
      <c r="K121" s="83"/>
      <c r="L121" s="83"/>
      <c r="M121" s="83"/>
      <c r="N121" s="93"/>
      <c r="O121" s="94"/>
      <c r="P121" s="199"/>
      <c r="Q121" s="314"/>
      <c r="R121" s="320"/>
      <c r="S121" s="320"/>
      <c r="T121" s="357"/>
    </row>
    <row r="122" spans="1:20" x14ac:dyDescent="0.3">
      <c r="A122" s="360"/>
      <c r="B122" s="362"/>
      <c r="C122" s="363"/>
      <c r="D122" s="353"/>
      <c r="E122" s="354"/>
      <c r="F122" s="355"/>
      <c r="G122" s="312"/>
      <c r="H122" s="312"/>
      <c r="I122" s="312"/>
      <c r="J122" s="146" t="s">
        <v>48</v>
      </c>
      <c r="K122" s="92"/>
      <c r="L122" s="92"/>
      <c r="M122" s="92"/>
      <c r="N122" s="93"/>
      <c r="O122" s="94"/>
      <c r="P122" s="131"/>
      <c r="Q122" s="315"/>
      <c r="R122" s="321"/>
      <c r="S122" s="321"/>
      <c r="T122" s="358"/>
    </row>
    <row r="123" spans="1:20" x14ac:dyDescent="0.3">
      <c r="A123" s="147"/>
      <c r="B123" s="98"/>
      <c r="C123" s="99"/>
      <c r="D123" s="100"/>
      <c r="E123" s="101"/>
      <c r="F123" s="102"/>
      <c r="G123" s="103"/>
      <c r="H123" s="103"/>
      <c r="I123" s="103"/>
      <c r="J123" s="104" t="s">
        <v>49</v>
      </c>
      <c r="K123" s="105">
        <f t="shared" ref="K123:P123" si="31">SUM(K120,K121,K122,)</f>
        <v>0</v>
      </c>
      <c r="L123" s="105">
        <f t="shared" si="31"/>
        <v>0</v>
      </c>
      <c r="M123" s="105">
        <f t="shared" si="31"/>
        <v>0</v>
      </c>
      <c r="N123" s="148">
        <f t="shared" si="31"/>
        <v>0</v>
      </c>
      <c r="O123" s="149">
        <f t="shared" si="31"/>
        <v>0</v>
      </c>
      <c r="P123" s="105">
        <f t="shared" si="31"/>
        <v>0</v>
      </c>
      <c r="Q123" s="243"/>
      <c r="R123" s="244"/>
      <c r="S123" s="244"/>
      <c r="T123" s="245"/>
    </row>
    <row r="124" spans="1:20" x14ac:dyDescent="0.3">
      <c r="A124" s="147"/>
      <c r="B124" s="98"/>
      <c r="C124" s="77"/>
      <c r="D124" s="78"/>
      <c r="E124" s="79"/>
      <c r="F124" s="80" t="s">
        <v>131</v>
      </c>
      <c r="G124" s="81" t="s">
        <v>132</v>
      </c>
      <c r="H124" s="81" t="s">
        <v>59</v>
      </c>
      <c r="I124" s="81" t="s">
        <v>118</v>
      </c>
      <c r="J124" s="82" t="s">
        <v>29</v>
      </c>
      <c r="K124" s="83">
        <v>2000</v>
      </c>
      <c r="L124" s="83"/>
      <c r="M124" s="83"/>
      <c r="N124" s="126">
        <v>2000</v>
      </c>
      <c r="O124" s="167">
        <v>2000</v>
      </c>
      <c r="P124" s="126">
        <v>2000</v>
      </c>
      <c r="Q124" s="87" t="s">
        <v>55</v>
      </c>
      <c r="R124" s="241">
        <v>0</v>
      </c>
      <c r="S124" s="241">
        <v>0</v>
      </c>
      <c r="T124" s="242">
        <v>1</v>
      </c>
    </row>
    <row r="125" spans="1:20" x14ac:dyDescent="0.3">
      <c r="A125" s="144"/>
      <c r="B125" s="76"/>
      <c r="C125" s="99"/>
      <c r="D125" s="201"/>
      <c r="E125" s="101"/>
      <c r="F125" s="102"/>
      <c r="G125" s="103"/>
      <c r="H125" s="103"/>
      <c r="I125" s="103"/>
      <c r="J125" s="104" t="s">
        <v>49</v>
      </c>
      <c r="K125" s="202">
        <f t="shared" ref="K125:P125" si="32">SUM(K124,)</f>
        <v>2000</v>
      </c>
      <c r="L125" s="105">
        <f t="shared" si="32"/>
        <v>0</v>
      </c>
      <c r="M125" s="202">
        <f t="shared" si="32"/>
        <v>0</v>
      </c>
      <c r="N125" s="203">
        <f t="shared" si="32"/>
        <v>2000</v>
      </c>
      <c r="O125" s="149">
        <f t="shared" si="32"/>
        <v>2000</v>
      </c>
      <c r="P125" s="202">
        <f t="shared" si="32"/>
        <v>2000</v>
      </c>
      <c r="Q125" s="108"/>
      <c r="R125" s="104"/>
      <c r="S125" s="104"/>
      <c r="T125" s="168"/>
    </row>
    <row r="126" spans="1:20" ht="15" thickBot="1" x14ac:dyDescent="0.35">
      <c r="A126" s="258"/>
      <c r="B126" s="200"/>
      <c r="C126" s="33"/>
      <c r="D126" s="34"/>
      <c r="E126" s="35"/>
      <c r="F126" s="150"/>
      <c r="G126" s="36"/>
      <c r="H126" s="36"/>
      <c r="I126" s="37"/>
      <c r="J126" s="38" t="s">
        <v>31</v>
      </c>
      <c r="K126" s="39">
        <f t="shared" ref="K126:P126" si="33">SUM(K107,K110,K115,K119,K123,K125)</f>
        <v>506000</v>
      </c>
      <c r="L126" s="39">
        <f t="shared" si="33"/>
        <v>0</v>
      </c>
      <c r="M126" s="39">
        <f t="shared" si="33"/>
        <v>0</v>
      </c>
      <c r="N126" s="39">
        <f t="shared" si="33"/>
        <v>506000</v>
      </c>
      <c r="O126" s="39">
        <f t="shared" si="33"/>
        <v>2000</v>
      </c>
      <c r="P126" s="39">
        <f t="shared" si="33"/>
        <v>2000</v>
      </c>
      <c r="Q126" s="151"/>
      <c r="R126" s="164"/>
      <c r="S126" s="164"/>
      <c r="T126" s="204"/>
    </row>
    <row r="127" spans="1:20" ht="15" thickBot="1" x14ac:dyDescent="0.35">
      <c r="A127" s="263" t="s">
        <v>20</v>
      </c>
      <c r="B127" s="207" t="s">
        <v>22</v>
      </c>
      <c r="C127" s="11" t="s">
        <v>34</v>
      </c>
      <c r="D127" s="60" t="s">
        <v>106</v>
      </c>
      <c r="E127" s="338" t="s">
        <v>60</v>
      </c>
      <c r="F127" s="339"/>
      <c r="G127" s="339"/>
      <c r="H127" s="339"/>
      <c r="I127" s="339"/>
      <c r="J127" s="340"/>
      <c r="K127" s="48">
        <f t="shared" ref="K127:P127" si="34">SUM(K126)</f>
        <v>506000</v>
      </c>
      <c r="L127" s="48">
        <f t="shared" si="34"/>
        <v>0</v>
      </c>
      <c r="M127" s="48">
        <f t="shared" si="34"/>
        <v>0</v>
      </c>
      <c r="N127" s="48">
        <f t="shared" si="34"/>
        <v>506000</v>
      </c>
      <c r="O127" s="48">
        <f t="shared" si="34"/>
        <v>2000</v>
      </c>
      <c r="P127" s="48">
        <f t="shared" si="34"/>
        <v>2000</v>
      </c>
      <c r="Q127" s="49"/>
      <c r="R127" s="50"/>
      <c r="S127" s="51"/>
      <c r="T127" s="52"/>
    </row>
    <row r="128" spans="1:20" ht="15" thickBot="1" x14ac:dyDescent="0.35">
      <c r="A128" s="263" t="s">
        <v>20</v>
      </c>
      <c r="B128" s="207" t="s">
        <v>22</v>
      </c>
      <c r="C128" s="11" t="s">
        <v>34</v>
      </c>
      <c r="D128" s="53"/>
      <c r="E128" s="367" t="s">
        <v>133</v>
      </c>
      <c r="F128" s="368"/>
      <c r="G128" s="368"/>
      <c r="H128" s="368"/>
      <c r="I128" s="368"/>
      <c r="J128" s="369"/>
      <c r="K128" s="54">
        <f t="shared" ref="K128:P128" si="35">SUM(K39,K51,K68,K96,K105,K127,)</f>
        <v>1114800</v>
      </c>
      <c r="L128" s="54">
        <f t="shared" si="35"/>
        <v>108500</v>
      </c>
      <c r="M128" s="54">
        <f t="shared" si="35"/>
        <v>0</v>
      </c>
      <c r="N128" s="54">
        <f t="shared" si="35"/>
        <v>1006300</v>
      </c>
      <c r="O128" s="54">
        <f t="shared" si="35"/>
        <v>813000</v>
      </c>
      <c r="P128" s="54">
        <f t="shared" si="35"/>
        <v>813000</v>
      </c>
      <c r="Q128" s="205"/>
      <c r="R128" s="206"/>
      <c r="S128" s="57"/>
      <c r="T128" s="58"/>
    </row>
    <row r="129" spans="1:20" ht="15" thickBot="1" x14ac:dyDescent="0.35">
      <c r="A129" s="265" t="s">
        <v>20</v>
      </c>
      <c r="B129" s="250" t="s">
        <v>22</v>
      </c>
      <c r="C129" s="207"/>
      <c r="D129" s="208"/>
      <c r="E129" s="450" t="s">
        <v>31</v>
      </c>
      <c r="F129" s="451"/>
      <c r="G129" s="451"/>
      <c r="H129" s="451"/>
      <c r="I129" s="451"/>
      <c r="J129" s="452"/>
      <c r="K129" s="209">
        <f t="shared" ref="K129:P129" si="36">SUM(K18,K128)</f>
        <v>1119800</v>
      </c>
      <c r="L129" s="209">
        <f t="shared" si="36"/>
        <v>113500</v>
      </c>
      <c r="M129" s="209">
        <f t="shared" si="36"/>
        <v>0</v>
      </c>
      <c r="N129" s="209">
        <f t="shared" si="36"/>
        <v>1006300</v>
      </c>
      <c r="O129" s="209">
        <f t="shared" si="36"/>
        <v>818000</v>
      </c>
      <c r="P129" s="209">
        <f t="shared" si="36"/>
        <v>818000</v>
      </c>
      <c r="Q129" s="210"/>
      <c r="R129" s="211"/>
      <c r="S129" s="212"/>
      <c r="T129" s="213"/>
    </row>
    <row r="130" spans="1:20" ht="15" thickBot="1" x14ac:dyDescent="0.35">
      <c r="A130" s="8" t="s">
        <v>135</v>
      </c>
      <c r="B130" s="376" t="s">
        <v>136</v>
      </c>
      <c r="C130" s="376"/>
      <c r="D130" s="376"/>
      <c r="E130" s="376"/>
      <c r="F130" s="376"/>
      <c r="G130" s="376"/>
      <c r="H130" s="376"/>
      <c r="I130" s="376"/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7"/>
    </row>
    <row r="131" spans="1:20" ht="15" thickBot="1" x14ac:dyDescent="0.35">
      <c r="A131" s="8" t="s">
        <v>135</v>
      </c>
      <c r="B131" s="10" t="s">
        <v>34</v>
      </c>
      <c r="C131" s="447" t="s">
        <v>167</v>
      </c>
      <c r="D131" s="448"/>
      <c r="E131" s="448"/>
      <c r="F131" s="448"/>
      <c r="G131" s="448"/>
      <c r="H131" s="448"/>
      <c r="I131" s="448"/>
      <c r="J131" s="448"/>
      <c r="K131" s="448"/>
      <c r="L131" s="448"/>
      <c r="M131" s="448"/>
      <c r="N131" s="448"/>
      <c r="O131" s="448"/>
      <c r="P131" s="448"/>
      <c r="Q131" s="448"/>
      <c r="R131" s="448"/>
      <c r="S131" s="448"/>
      <c r="T131" s="449"/>
    </row>
    <row r="132" spans="1:20" ht="15" thickBot="1" x14ac:dyDescent="0.35">
      <c r="A132" s="8" t="s">
        <v>135</v>
      </c>
      <c r="B132" s="10" t="s">
        <v>34</v>
      </c>
      <c r="C132" s="11" t="s">
        <v>22</v>
      </c>
      <c r="D132" s="382" t="s">
        <v>137</v>
      </c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3"/>
      <c r="R132" s="383"/>
      <c r="S132" s="383"/>
      <c r="T132" s="384"/>
    </row>
    <row r="133" spans="1:20" ht="15" thickBot="1" x14ac:dyDescent="0.35">
      <c r="A133" s="12" t="s">
        <v>135</v>
      </c>
      <c r="B133" s="13" t="s">
        <v>34</v>
      </c>
      <c r="C133" s="14" t="s">
        <v>22</v>
      </c>
      <c r="D133" s="15" t="s">
        <v>22</v>
      </c>
      <c r="E133" s="341" t="s">
        <v>138</v>
      </c>
      <c r="F133" s="342"/>
      <c r="G133" s="342"/>
      <c r="H133" s="342"/>
      <c r="I133" s="342"/>
      <c r="J133" s="342"/>
      <c r="K133" s="342"/>
      <c r="L133" s="342"/>
      <c r="M133" s="342"/>
      <c r="N133" s="342"/>
      <c r="O133" s="342"/>
      <c r="P133" s="342"/>
      <c r="Q133" s="342"/>
      <c r="R133" s="342"/>
      <c r="S133" s="342"/>
      <c r="T133" s="343"/>
    </row>
    <row r="134" spans="1:20" x14ac:dyDescent="0.3">
      <c r="A134" s="471" t="s">
        <v>135</v>
      </c>
      <c r="B134" s="361" t="s">
        <v>34</v>
      </c>
      <c r="C134" s="472" t="s">
        <v>22</v>
      </c>
      <c r="D134" s="328" t="s">
        <v>22</v>
      </c>
      <c r="E134" s="430" t="s">
        <v>70</v>
      </c>
      <c r="F134" s="446" t="s">
        <v>142</v>
      </c>
      <c r="G134" s="431" t="s">
        <v>143</v>
      </c>
      <c r="H134" s="431" t="s">
        <v>144</v>
      </c>
      <c r="I134" s="431" t="s">
        <v>140</v>
      </c>
      <c r="J134" s="198" t="s">
        <v>29</v>
      </c>
      <c r="K134" s="68"/>
      <c r="L134" s="68"/>
      <c r="M134" s="68"/>
      <c r="N134" s="166"/>
      <c r="O134" s="220"/>
      <c r="P134" s="195"/>
      <c r="Q134" s="454"/>
      <c r="R134" s="456"/>
      <c r="S134" s="456"/>
      <c r="T134" s="458"/>
    </row>
    <row r="135" spans="1:20" x14ac:dyDescent="0.3">
      <c r="A135" s="461"/>
      <c r="B135" s="362"/>
      <c r="C135" s="326"/>
      <c r="D135" s="329"/>
      <c r="E135" s="345"/>
      <c r="F135" s="365"/>
      <c r="G135" s="349"/>
      <c r="H135" s="349"/>
      <c r="I135" s="349"/>
      <c r="J135" s="91" t="s">
        <v>141</v>
      </c>
      <c r="K135" s="92">
        <v>30300</v>
      </c>
      <c r="L135" s="92">
        <v>30300</v>
      </c>
      <c r="M135" s="92"/>
      <c r="N135" s="93"/>
      <c r="O135" s="94">
        <v>30300</v>
      </c>
      <c r="P135" s="95">
        <v>30300</v>
      </c>
      <c r="Q135" s="455"/>
      <c r="R135" s="457"/>
      <c r="S135" s="457"/>
      <c r="T135" s="459"/>
    </row>
    <row r="136" spans="1:20" x14ac:dyDescent="0.3">
      <c r="A136" s="460"/>
      <c r="B136" s="436"/>
      <c r="C136" s="324"/>
      <c r="D136" s="327"/>
      <c r="E136" s="344"/>
      <c r="F136" s="428" t="s">
        <v>145</v>
      </c>
      <c r="G136" s="348" t="s">
        <v>146</v>
      </c>
      <c r="H136" s="348" t="s">
        <v>144</v>
      </c>
      <c r="I136" s="431" t="s">
        <v>140</v>
      </c>
      <c r="J136" s="463"/>
      <c r="K136" s="465"/>
      <c r="L136" s="465"/>
      <c r="M136" s="465"/>
      <c r="N136" s="467"/>
      <c r="O136" s="469"/>
      <c r="P136" s="467"/>
      <c r="Q136" s="221" t="s">
        <v>55</v>
      </c>
      <c r="R136" s="222">
        <v>30</v>
      </c>
      <c r="S136" s="222">
        <v>30</v>
      </c>
      <c r="T136" s="223">
        <v>30</v>
      </c>
    </row>
    <row r="137" spans="1:20" x14ac:dyDescent="0.3">
      <c r="A137" s="461"/>
      <c r="B137" s="362"/>
      <c r="C137" s="326"/>
      <c r="D137" s="329"/>
      <c r="E137" s="345"/>
      <c r="F137" s="462"/>
      <c r="G137" s="349"/>
      <c r="H137" s="349"/>
      <c r="I137" s="349"/>
      <c r="J137" s="464"/>
      <c r="K137" s="466"/>
      <c r="L137" s="466"/>
      <c r="M137" s="466"/>
      <c r="N137" s="468"/>
      <c r="O137" s="470"/>
      <c r="P137" s="468"/>
      <c r="Q137" s="221" t="s">
        <v>147</v>
      </c>
      <c r="R137" s="222">
        <v>2500</v>
      </c>
      <c r="S137" s="222">
        <v>2500</v>
      </c>
      <c r="T137" s="223">
        <v>2500</v>
      </c>
    </row>
    <row r="138" spans="1:20" ht="19.2" x14ac:dyDescent="0.3">
      <c r="A138" s="97"/>
      <c r="B138" s="98"/>
      <c r="C138" s="99"/>
      <c r="D138" s="100"/>
      <c r="E138" s="224"/>
      <c r="F138" s="225" t="s">
        <v>168</v>
      </c>
      <c r="G138" s="81" t="s">
        <v>148</v>
      </c>
      <c r="H138" s="81"/>
      <c r="I138" s="81" t="s">
        <v>140</v>
      </c>
      <c r="J138" s="91"/>
      <c r="K138" s="92"/>
      <c r="L138" s="92"/>
      <c r="M138" s="92"/>
      <c r="N138" s="93"/>
      <c r="O138" s="181"/>
      <c r="P138" s="93"/>
      <c r="Q138" s="221" t="s">
        <v>147</v>
      </c>
      <c r="R138" s="222">
        <v>40</v>
      </c>
      <c r="S138" s="222">
        <v>50</v>
      </c>
      <c r="T138" s="223">
        <v>70</v>
      </c>
    </row>
    <row r="139" spans="1:20" ht="48" x14ac:dyDescent="0.3">
      <c r="A139" s="97"/>
      <c r="B139" s="98"/>
      <c r="C139" s="99"/>
      <c r="D139" s="100"/>
      <c r="E139" s="224"/>
      <c r="F139" s="269" t="s">
        <v>169</v>
      </c>
      <c r="G139" s="81" t="s">
        <v>148</v>
      </c>
      <c r="H139" s="81" t="s">
        <v>144</v>
      </c>
      <c r="I139" s="81" t="s">
        <v>140</v>
      </c>
      <c r="J139" s="91"/>
      <c r="K139" s="92"/>
      <c r="L139" s="92"/>
      <c r="M139" s="92"/>
      <c r="N139" s="93"/>
      <c r="O139" s="181"/>
      <c r="P139" s="93"/>
      <c r="Q139" s="221" t="s">
        <v>149</v>
      </c>
      <c r="R139" s="222">
        <v>150</v>
      </c>
      <c r="S139" s="222">
        <v>170</v>
      </c>
      <c r="T139" s="223">
        <v>200</v>
      </c>
    </row>
    <row r="140" spans="1:20" ht="28.8" x14ac:dyDescent="0.3">
      <c r="A140" s="97"/>
      <c r="B140" s="98"/>
      <c r="C140" s="99"/>
      <c r="D140" s="100"/>
      <c r="E140" s="224"/>
      <c r="F140" s="226" t="s">
        <v>150</v>
      </c>
      <c r="G140" s="81" t="s">
        <v>148</v>
      </c>
      <c r="H140" s="81" t="s">
        <v>144</v>
      </c>
      <c r="I140" s="81" t="s">
        <v>140</v>
      </c>
      <c r="J140" s="91"/>
      <c r="K140" s="92"/>
      <c r="L140" s="92"/>
      <c r="M140" s="92"/>
      <c r="N140" s="93"/>
      <c r="O140" s="181"/>
      <c r="P140" s="93"/>
      <c r="Q140" s="221" t="s">
        <v>151</v>
      </c>
      <c r="R140" s="222">
        <v>100</v>
      </c>
      <c r="S140" s="222">
        <v>120</v>
      </c>
      <c r="T140" s="223">
        <v>130</v>
      </c>
    </row>
    <row r="141" spans="1:20" x14ac:dyDescent="0.3">
      <c r="A141" s="460"/>
      <c r="B141" s="436"/>
      <c r="C141" s="324"/>
      <c r="D141" s="327"/>
      <c r="E141" s="344"/>
      <c r="F141" s="428" t="s">
        <v>152</v>
      </c>
      <c r="G141" s="348" t="s">
        <v>153</v>
      </c>
      <c r="H141" s="348" t="s">
        <v>139</v>
      </c>
      <c r="I141" s="348" t="s">
        <v>140</v>
      </c>
      <c r="J141" s="463"/>
      <c r="K141" s="465"/>
      <c r="L141" s="465"/>
      <c r="M141" s="465"/>
      <c r="N141" s="467"/>
      <c r="O141" s="469"/>
      <c r="P141" s="467"/>
      <c r="Q141" s="221" t="s">
        <v>154</v>
      </c>
      <c r="R141" s="222">
        <v>5</v>
      </c>
      <c r="S141" s="222">
        <v>5</v>
      </c>
      <c r="T141" s="223">
        <v>5</v>
      </c>
    </row>
    <row r="142" spans="1:20" ht="19.2" x14ac:dyDescent="0.3">
      <c r="A142" s="461"/>
      <c r="B142" s="362"/>
      <c r="C142" s="326"/>
      <c r="D142" s="329"/>
      <c r="E142" s="345"/>
      <c r="F142" s="462"/>
      <c r="G142" s="349"/>
      <c r="H142" s="349"/>
      <c r="I142" s="349"/>
      <c r="J142" s="464"/>
      <c r="K142" s="466"/>
      <c r="L142" s="466"/>
      <c r="M142" s="466"/>
      <c r="N142" s="468"/>
      <c r="O142" s="470"/>
      <c r="P142" s="468"/>
      <c r="Q142" s="221" t="s">
        <v>155</v>
      </c>
      <c r="R142" s="222">
        <v>100</v>
      </c>
      <c r="S142" s="222">
        <v>100</v>
      </c>
      <c r="T142" s="223">
        <v>100</v>
      </c>
    </row>
    <row r="143" spans="1:20" ht="15" thickBot="1" x14ac:dyDescent="0.35">
      <c r="A143" s="111"/>
      <c r="B143" s="112"/>
      <c r="C143" s="113"/>
      <c r="D143" s="114"/>
      <c r="E143" s="115"/>
      <c r="F143" s="116"/>
      <c r="G143" s="117"/>
      <c r="H143" s="37"/>
      <c r="I143" s="117"/>
      <c r="J143" s="118" t="s">
        <v>31</v>
      </c>
      <c r="K143" s="119">
        <f>SUM(K134,K135)</f>
        <v>30300</v>
      </c>
      <c r="L143" s="119">
        <f t="shared" ref="L143:P143" si="37">SUM(L134,L135)</f>
        <v>30300</v>
      </c>
      <c r="M143" s="119">
        <f t="shared" si="37"/>
        <v>0</v>
      </c>
      <c r="N143" s="162">
        <f t="shared" si="37"/>
        <v>0</v>
      </c>
      <c r="O143" s="240">
        <f t="shared" si="37"/>
        <v>30300</v>
      </c>
      <c r="P143" s="119">
        <f t="shared" si="37"/>
        <v>30300</v>
      </c>
      <c r="Q143" s="120"/>
      <c r="R143" s="218"/>
      <c r="S143" s="218"/>
      <c r="T143" s="219"/>
    </row>
    <row r="144" spans="1:20" ht="19.2" x14ac:dyDescent="0.3">
      <c r="A144" s="277" t="s">
        <v>135</v>
      </c>
      <c r="B144" s="278" t="s">
        <v>34</v>
      </c>
      <c r="C144" s="17" t="s">
        <v>22</v>
      </c>
      <c r="D144" s="18" t="s">
        <v>22</v>
      </c>
      <c r="E144" s="19" t="s">
        <v>106</v>
      </c>
      <c r="F144" s="276" t="s">
        <v>156</v>
      </c>
      <c r="G144" s="21" t="s">
        <v>41</v>
      </c>
      <c r="H144" s="234"/>
      <c r="I144" s="21" t="s">
        <v>43</v>
      </c>
      <c r="J144" s="139"/>
      <c r="K144" s="140"/>
      <c r="L144" s="140"/>
      <c r="M144" s="140"/>
      <c r="N144" s="141"/>
      <c r="O144" s="142"/>
      <c r="P144" s="71"/>
      <c r="Q144" s="143"/>
      <c r="R144" s="217"/>
      <c r="S144" s="214"/>
      <c r="T144" s="215"/>
    </row>
    <row r="145" spans="1:20" ht="15" thickBot="1" x14ac:dyDescent="0.35">
      <c r="A145" s="270"/>
      <c r="B145" s="229"/>
      <c r="C145" s="230"/>
      <c r="D145" s="231"/>
      <c r="E145" s="232"/>
      <c r="F145" s="271"/>
      <c r="G145" s="233"/>
      <c r="H145" s="36"/>
      <c r="I145" s="233"/>
      <c r="J145" s="272" t="s">
        <v>31</v>
      </c>
      <c r="K145" s="119">
        <f>SUM(K144)</f>
        <v>0</v>
      </c>
      <c r="L145" s="119">
        <f t="shared" ref="L145:P145" si="38">SUM(L144)</f>
        <v>0</v>
      </c>
      <c r="M145" s="119">
        <f t="shared" si="38"/>
        <v>0</v>
      </c>
      <c r="N145" s="162">
        <f t="shared" si="38"/>
        <v>0</v>
      </c>
      <c r="O145" s="240">
        <f t="shared" si="38"/>
        <v>0</v>
      </c>
      <c r="P145" s="119">
        <f t="shared" si="38"/>
        <v>0</v>
      </c>
      <c r="Q145" s="273"/>
      <c r="R145" s="218"/>
      <c r="S145" s="267"/>
      <c r="T145" s="268"/>
    </row>
    <row r="146" spans="1:20" ht="15" thickBot="1" x14ac:dyDescent="0.35">
      <c r="A146" s="8" t="s">
        <v>135</v>
      </c>
      <c r="B146" s="46" t="s">
        <v>34</v>
      </c>
      <c r="C146" s="11" t="s">
        <v>22</v>
      </c>
      <c r="D146" s="47" t="s">
        <v>22</v>
      </c>
      <c r="E146" s="338" t="s">
        <v>32</v>
      </c>
      <c r="F146" s="339"/>
      <c r="G146" s="339"/>
      <c r="H146" s="339"/>
      <c r="I146" s="339"/>
      <c r="J146" s="340"/>
      <c r="K146" s="48">
        <f>SUM(K143,K145)</f>
        <v>30300</v>
      </c>
      <c r="L146" s="48">
        <f t="shared" ref="L146:P146" si="39">SUM(L143,L145)</f>
        <v>30300</v>
      </c>
      <c r="M146" s="48">
        <f t="shared" si="39"/>
        <v>0</v>
      </c>
      <c r="N146" s="48">
        <f t="shared" si="39"/>
        <v>0</v>
      </c>
      <c r="O146" s="48">
        <f t="shared" si="39"/>
        <v>30300</v>
      </c>
      <c r="P146" s="48">
        <f t="shared" si="39"/>
        <v>30300</v>
      </c>
      <c r="Q146" s="49"/>
      <c r="R146" s="50"/>
      <c r="S146" s="51"/>
      <c r="T146" s="52"/>
    </row>
    <row r="147" spans="1:20" ht="15" thickBot="1" x14ac:dyDescent="0.35">
      <c r="A147" s="8" t="s">
        <v>135</v>
      </c>
      <c r="B147" s="46" t="s">
        <v>34</v>
      </c>
      <c r="C147" s="11" t="s">
        <v>22</v>
      </c>
      <c r="D147" s="53"/>
      <c r="E147" s="367" t="s">
        <v>33</v>
      </c>
      <c r="F147" s="368"/>
      <c r="G147" s="368"/>
      <c r="H147" s="368"/>
      <c r="I147" s="368"/>
      <c r="J147" s="369"/>
      <c r="K147" s="54">
        <f>SUM(K146,)</f>
        <v>30300</v>
      </c>
      <c r="L147" s="54">
        <f t="shared" ref="L147:P147" si="40">SUM(L146,)</f>
        <v>30300</v>
      </c>
      <c r="M147" s="54">
        <f t="shared" si="40"/>
        <v>0</v>
      </c>
      <c r="N147" s="54">
        <f t="shared" si="40"/>
        <v>0</v>
      </c>
      <c r="O147" s="54">
        <f t="shared" si="40"/>
        <v>30300</v>
      </c>
      <c r="P147" s="54">
        <f t="shared" si="40"/>
        <v>30300</v>
      </c>
      <c r="Q147" s="55"/>
      <c r="R147" s="56"/>
      <c r="S147" s="57"/>
      <c r="T147" s="58"/>
    </row>
    <row r="148" spans="1:20" ht="15" thickBot="1" x14ac:dyDescent="0.35">
      <c r="A148" s="8" t="s">
        <v>135</v>
      </c>
      <c r="B148" s="46" t="s">
        <v>34</v>
      </c>
      <c r="C148" s="207"/>
      <c r="D148" s="208"/>
      <c r="E148" s="450" t="s">
        <v>31</v>
      </c>
      <c r="F148" s="451"/>
      <c r="G148" s="451"/>
      <c r="H148" s="451"/>
      <c r="I148" s="451"/>
      <c r="J148" s="452"/>
      <c r="K148" s="209">
        <f t="shared" ref="K148:P148" si="41">SUM(K147)</f>
        <v>30300</v>
      </c>
      <c r="L148" s="209">
        <f t="shared" si="41"/>
        <v>30300</v>
      </c>
      <c r="M148" s="209">
        <f t="shared" si="41"/>
        <v>0</v>
      </c>
      <c r="N148" s="209">
        <f t="shared" si="41"/>
        <v>0</v>
      </c>
      <c r="O148" s="209">
        <f t="shared" si="41"/>
        <v>30300</v>
      </c>
      <c r="P148" s="209">
        <f t="shared" si="41"/>
        <v>30300</v>
      </c>
      <c r="Q148" s="210"/>
      <c r="R148" s="211"/>
      <c r="S148" s="212"/>
      <c r="T148" s="213"/>
    </row>
  </sheetData>
  <mergeCells count="305">
    <mergeCell ref="E146:J146"/>
    <mergeCell ref="E147:J147"/>
    <mergeCell ref="E148:J148"/>
    <mergeCell ref="J141:J142"/>
    <mergeCell ref="K141:K142"/>
    <mergeCell ref="L141:L142"/>
    <mergeCell ref="M141:M142"/>
    <mergeCell ref="N141:N142"/>
    <mergeCell ref="O141:O142"/>
    <mergeCell ref="P141:P142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Q134:Q135"/>
    <mergeCell ref="R134:R135"/>
    <mergeCell ref="S134:S135"/>
    <mergeCell ref="T134:T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P136:P137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E133:T133"/>
    <mergeCell ref="A111:A114"/>
    <mergeCell ref="B111:B114"/>
    <mergeCell ref="A116:A118"/>
    <mergeCell ref="B116:B118"/>
    <mergeCell ref="A120:A122"/>
    <mergeCell ref="B120:B122"/>
    <mergeCell ref="B130:T130"/>
    <mergeCell ref="C131:T131"/>
    <mergeCell ref="D132:T132"/>
    <mergeCell ref="E127:J127"/>
    <mergeCell ref="E128:J128"/>
    <mergeCell ref="E129:J129"/>
    <mergeCell ref="S116:S118"/>
    <mergeCell ref="T116:T118"/>
    <mergeCell ref="C120:C122"/>
    <mergeCell ref="D120:D122"/>
    <mergeCell ref="E120:E122"/>
    <mergeCell ref="F120:F122"/>
    <mergeCell ref="B22:B24"/>
    <mergeCell ref="A22:A24"/>
    <mergeCell ref="A54:A57"/>
    <mergeCell ref="B54:B57"/>
    <mergeCell ref="A72:A73"/>
    <mergeCell ref="B72:B73"/>
    <mergeCell ref="A75:A76"/>
    <mergeCell ref="B75:B76"/>
    <mergeCell ref="A30:A32"/>
    <mergeCell ref="B30:B32"/>
    <mergeCell ref="A34:A36"/>
    <mergeCell ref="B34:B36"/>
    <mergeCell ref="A42:A44"/>
    <mergeCell ref="B42:B44"/>
    <mergeCell ref="A46:A48"/>
    <mergeCell ref="B46:B48"/>
    <mergeCell ref="A80:A81"/>
    <mergeCell ref="B80:B81"/>
    <mergeCell ref="Q116:Q118"/>
    <mergeCell ref="R116:R118"/>
    <mergeCell ref="C111:C114"/>
    <mergeCell ref="D111:D114"/>
    <mergeCell ref="E111:E114"/>
    <mergeCell ref="F111:F114"/>
    <mergeCell ref="G111:G114"/>
    <mergeCell ref="H111:H114"/>
    <mergeCell ref="I111:I114"/>
    <mergeCell ref="Q111:Q114"/>
    <mergeCell ref="Q90:Q93"/>
    <mergeCell ref="R90:R93"/>
    <mergeCell ref="A90:A93"/>
    <mergeCell ref="B90:B93"/>
    <mergeCell ref="A99:A103"/>
    <mergeCell ref="B99:B103"/>
    <mergeCell ref="R111:R114"/>
    <mergeCell ref="C83:C84"/>
    <mergeCell ref="D83:D84"/>
    <mergeCell ref="E83:E84"/>
    <mergeCell ref="H83:H84"/>
    <mergeCell ref="G83:G84"/>
    <mergeCell ref="G120:G122"/>
    <mergeCell ref="H120:H122"/>
    <mergeCell ref="I120:I122"/>
    <mergeCell ref="Q120:Q122"/>
    <mergeCell ref="R120:R122"/>
    <mergeCell ref="S120:S122"/>
    <mergeCell ref="T120:T122"/>
    <mergeCell ref="C116:C118"/>
    <mergeCell ref="D116:D118"/>
    <mergeCell ref="E116:E118"/>
    <mergeCell ref="F116:F118"/>
    <mergeCell ref="G116:G118"/>
    <mergeCell ref="H116:H118"/>
    <mergeCell ref="I116:I118"/>
    <mergeCell ref="S90:S93"/>
    <mergeCell ref="T90:T93"/>
    <mergeCell ref="E97:T97"/>
    <mergeCell ref="C99:C103"/>
    <mergeCell ref="D99:D103"/>
    <mergeCell ref="E99:E103"/>
    <mergeCell ref="F99:F103"/>
    <mergeCell ref="G99:G103"/>
    <mergeCell ref="H99:H103"/>
    <mergeCell ref="I99:I103"/>
    <mergeCell ref="Q99:Q103"/>
    <mergeCell ref="R99:R103"/>
    <mergeCell ref="S99:S103"/>
    <mergeCell ref="T99:T103"/>
    <mergeCell ref="C90:C93"/>
    <mergeCell ref="D90:D93"/>
    <mergeCell ref="E90:E93"/>
    <mergeCell ref="F90:F93"/>
    <mergeCell ref="G90:G93"/>
    <mergeCell ref="H90:H93"/>
    <mergeCell ref="I90:I93"/>
    <mergeCell ref="E96:J96"/>
    <mergeCell ref="T30:T32"/>
    <mergeCell ref="C34:C36"/>
    <mergeCell ref="D34:D36"/>
    <mergeCell ref="E34:E36"/>
    <mergeCell ref="F34:F36"/>
    <mergeCell ref="S80:S81"/>
    <mergeCell ref="T80:T81"/>
    <mergeCell ref="T72:T73"/>
    <mergeCell ref="C75:C76"/>
    <mergeCell ref="D75:D76"/>
    <mergeCell ref="E75:E76"/>
    <mergeCell ref="F75:F76"/>
    <mergeCell ref="G75:G76"/>
    <mergeCell ref="H75:H76"/>
    <mergeCell ref="I75:I76"/>
    <mergeCell ref="C72:C73"/>
    <mergeCell ref="D72:D73"/>
    <mergeCell ref="E72:E73"/>
    <mergeCell ref="F72:F73"/>
    <mergeCell ref="G72:G73"/>
    <mergeCell ref="H72:H73"/>
    <mergeCell ref="I72:I73"/>
    <mergeCell ref="T34:T35"/>
    <mergeCell ref="E39:J39"/>
    <mergeCell ref="E40:T40"/>
    <mergeCell ref="C42:C44"/>
    <mergeCell ref="D42:D44"/>
    <mergeCell ref="E42:E44"/>
    <mergeCell ref="F42:F44"/>
    <mergeCell ref="G42:G44"/>
    <mergeCell ref="H42:H44"/>
    <mergeCell ref="I42:I44"/>
    <mergeCell ref="Q42:Q44"/>
    <mergeCell ref="R42:R44"/>
    <mergeCell ref="S42:S44"/>
    <mergeCell ref="T42:T44"/>
    <mergeCell ref="A6:T6"/>
    <mergeCell ref="A7:T7"/>
    <mergeCell ref="A8:T8"/>
    <mergeCell ref="A9:A11"/>
    <mergeCell ref="B9:B11"/>
    <mergeCell ref="C9:C11"/>
    <mergeCell ref="D9:D11"/>
    <mergeCell ref="E9:E11"/>
    <mergeCell ref="F9:F11"/>
    <mergeCell ref="G9:G11"/>
    <mergeCell ref="Q9:T9"/>
    <mergeCell ref="K10:K11"/>
    <mergeCell ref="L10:M10"/>
    <mergeCell ref="N10:N11"/>
    <mergeCell ref="Q10:Q11"/>
    <mergeCell ref="R10:T10"/>
    <mergeCell ref="H9:H11"/>
    <mergeCell ref="I9:I11"/>
    <mergeCell ref="J9:J11"/>
    <mergeCell ref="K9:N9"/>
    <mergeCell ref="O9:O11"/>
    <mergeCell ref="P9:P11"/>
    <mergeCell ref="B12:T12"/>
    <mergeCell ref="A15:A16"/>
    <mergeCell ref="B15:B16"/>
    <mergeCell ref="D13:T13"/>
    <mergeCell ref="E14:T14"/>
    <mergeCell ref="C15:C16"/>
    <mergeCell ref="D15:D16"/>
    <mergeCell ref="E15:E16"/>
    <mergeCell ref="F15:F16"/>
    <mergeCell ref="G15:G16"/>
    <mergeCell ref="H15:H16"/>
    <mergeCell ref="I15:I16"/>
    <mergeCell ref="E18:J18"/>
    <mergeCell ref="D19:T19"/>
    <mergeCell ref="E20:T20"/>
    <mergeCell ref="C22:C26"/>
    <mergeCell ref="D22:D26"/>
    <mergeCell ref="E22:E26"/>
    <mergeCell ref="F22:F26"/>
    <mergeCell ref="G22:G26"/>
    <mergeCell ref="H22:H26"/>
    <mergeCell ref="I22:I26"/>
    <mergeCell ref="Q22:Q26"/>
    <mergeCell ref="R22:R26"/>
    <mergeCell ref="S22:S26"/>
    <mergeCell ref="T22:T26"/>
    <mergeCell ref="G34:G36"/>
    <mergeCell ref="H34:H36"/>
    <mergeCell ref="I34:I36"/>
    <mergeCell ref="Q34:Q35"/>
    <mergeCell ref="R34:R35"/>
    <mergeCell ref="S34:S35"/>
    <mergeCell ref="C30:C32"/>
    <mergeCell ref="D30:D32"/>
    <mergeCell ref="E30:E32"/>
    <mergeCell ref="F30:F32"/>
    <mergeCell ref="G30:G32"/>
    <mergeCell ref="H30:H32"/>
    <mergeCell ref="I30:I32"/>
    <mergeCell ref="Q30:Q32"/>
    <mergeCell ref="R30:R32"/>
    <mergeCell ref="S30:S32"/>
    <mergeCell ref="T111:T114"/>
    <mergeCell ref="E17:J17"/>
    <mergeCell ref="E105:J105"/>
    <mergeCell ref="E106:T106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Q108:Q109"/>
    <mergeCell ref="R108:R109"/>
    <mergeCell ref="S108:S109"/>
    <mergeCell ref="T108:T109"/>
    <mergeCell ref="E51:J51"/>
    <mergeCell ref="E52:T52"/>
    <mergeCell ref="C54:C57"/>
    <mergeCell ref="F46:F48"/>
    <mergeCell ref="G46:G48"/>
    <mergeCell ref="H46:H48"/>
    <mergeCell ref="T54:T57"/>
    <mergeCell ref="C46:C48"/>
    <mergeCell ref="D46:D48"/>
    <mergeCell ref="E46:E48"/>
    <mergeCell ref="Q46:Q48"/>
    <mergeCell ref="S46:S48"/>
    <mergeCell ref="R46:R48"/>
    <mergeCell ref="S111:S114"/>
    <mergeCell ref="E68:J68"/>
    <mergeCell ref="E69:T69"/>
    <mergeCell ref="C80:C81"/>
    <mergeCell ref="D80:D81"/>
    <mergeCell ref="E80:E81"/>
    <mergeCell ref="F80:F81"/>
    <mergeCell ref="G80:G81"/>
    <mergeCell ref="H80:H81"/>
    <mergeCell ref="I80:I81"/>
    <mergeCell ref="Q80:Q81"/>
    <mergeCell ref="R80:R81"/>
    <mergeCell ref="D54:D57"/>
    <mergeCell ref="E54:E57"/>
    <mergeCell ref="F54:F57"/>
    <mergeCell ref="G54:G57"/>
    <mergeCell ref="T46:T48"/>
    <mergeCell ref="F83:F84"/>
    <mergeCell ref="I83:I84"/>
    <mergeCell ref="Q83:Q84"/>
    <mergeCell ref="R83:R84"/>
    <mergeCell ref="S83:S84"/>
    <mergeCell ref="T83:T84"/>
    <mergeCell ref="I46:I48"/>
    <mergeCell ref="H54:H57"/>
    <mergeCell ref="I54:I57"/>
    <mergeCell ref="Q54:Q57"/>
    <mergeCell ref="R54:R57"/>
    <mergeCell ref="S54:S57"/>
    <mergeCell ref="Q72:Q73"/>
    <mergeCell ref="R72:R73"/>
    <mergeCell ref="S72:S73"/>
  </mergeCells>
  <phoneticPr fontId="13" type="noConversion"/>
  <pageMargins left="1.1811023622047245" right="0.39370078740157483" top="0.39370078740157483" bottom="0.74803149606299213" header="0.31496062992125984" footer="0.31496062992125984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2FAF-36AF-45A7-BD39-468AC6EA935B}">
  <dimension ref="A1:B12"/>
  <sheetViews>
    <sheetView tabSelected="1" workbookViewId="0">
      <selection activeCell="A11" sqref="A11"/>
    </sheetView>
  </sheetViews>
  <sheetFormatPr defaultRowHeight="14.4" x14ac:dyDescent="0.3"/>
  <cols>
    <col min="1" max="1" width="11" customWidth="1"/>
    <col min="2" max="2" width="63.109375" customWidth="1"/>
  </cols>
  <sheetData>
    <row r="1" spans="1:2" ht="20.399999999999999" thickBot="1" x14ac:dyDescent="0.45">
      <c r="A1" s="473" t="s">
        <v>173</v>
      </c>
      <c r="B1" s="473"/>
    </row>
    <row r="2" spans="1:2" ht="15.6" thickTop="1" thickBot="1" x14ac:dyDescent="0.35">
      <c r="A2" s="295" t="s">
        <v>174</v>
      </c>
      <c r="B2" s="296" t="s">
        <v>175</v>
      </c>
    </row>
    <row r="3" spans="1:2" x14ac:dyDescent="0.3">
      <c r="A3" s="297" t="s">
        <v>29</v>
      </c>
      <c r="B3" s="298" t="s">
        <v>176</v>
      </c>
    </row>
    <row r="4" spans="1:2" x14ac:dyDescent="0.3">
      <c r="A4" s="299" t="s">
        <v>177</v>
      </c>
      <c r="B4" s="300" t="s">
        <v>178</v>
      </c>
    </row>
    <row r="5" spans="1:2" x14ac:dyDescent="0.3">
      <c r="A5" s="299" t="s">
        <v>179</v>
      </c>
      <c r="B5" s="300" t="s">
        <v>180</v>
      </c>
    </row>
    <row r="6" spans="1:2" x14ac:dyDescent="0.3">
      <c r="A6" s="299" t="s">
        <v>45</v>
      </c>
      <c r="B6" s="300" t="s">
        <v>181</v>
      </c>
    </row>
    <row r="7" spans="1:2" x14ac:dyDescent="0.3">
      <c r="A7" s="299" t="s">
        <v>48</v>
      </c>
      <c r="B7" s="300" t="s">
        <v>182</v>
      </c>
    </row>
    <row r="8" spans="1:2" x14ac:dyDescent="0.3">
      <c r="A8" s="299" t="s">
        <v>141</v>
      </c>
      <c r="B8" s="300" t="s">
        <v>183</v>
      </c>
    </row>
    <row r="9" spans="1:2" x14ac:dyDescent="0.3">
      <c r="A9" s="299" t="s">
        <v>171</v>
      </c>
      <c r="B9" s="300" t="s">
        <v>184</v>
      </c>
    </row>
    <row r="10" spans="1:2" x14ac:dyDescent="0.3">
      <c r="A10" s="299" t="s">
        <v>69</v>
      </c>
      <c r="B10" s="300" t="s">
        <v>185</v>
      </c>
    </row>
    <row r="11" spans="1:2" x14ac:dyDescent="0.3">
      <c r="A11" s="299" t="s">
        <v>186</v>
      </c>
      <c r="B11" s="300" t="s">
        <v>187</v>
      </c>
    </row>
    <row r="12" spans="1:2" ht="15" thickBot="1" x14ac:dyDescent="0.35">
      <c r="A12" s="301" t="s">
        <v>188</v>
      </c>
      <c r="B12" s="302" t="s">
        <v>189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07 programa</vt:lpstr>
      <vt:lpstr>Asignavimų šaltiniai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Vartotojas</cp:lastModifiedBy>
  <cp:lastPrinted>2023-01-18T09:12:27Z</cp:lastPrinted>
  <dcterms:created xsi:type="dcterms:W3CDTF">2022-01-24T13:28:09Z</dcterms:created>
  <dcterms:modified xsi:type="dcterms:W3CDTF">2023-01-18T09:13:06Z</dcterms:modified>
</cp:coreProperties>
</file>